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alculator" sheetId="1" r:id="rId4"/>
    <sheet state="visible" name="Volume Calculations, WHO" sheetId="2" r:id="rId5"/>
    <sheet state="visible" name="Definitions" sheetId="3" r:id="rId6"/>
  </sheets>
  <definedNames/>
  <calcPr/>
  <extLst>
    <ext uri="GoogleSheetsCustomDataVersion1">
      <go:sheetsCustomData xmlns:go="http://customooxmlschemas.google.com/" r:id="rId7" roundtripDataSignature="AMtx7mgYGSFgaFeOB73mIDiQQ+/NEAosfg=="/>
    </ext>
  </extLst>
</workbook>
</file>

<file path=xl/sharedStrings.xml><?xml version="1.0" encoding="utf-8"?>
<sst xmlns="http://schemas.openxmlformats.org/spreadsheetml/2006/main" count="127" uniqueCount="108">
  <si>
    <t>What is the sperm concentration per mL based on sperm per hpf?</t>
  </si>
  <si>
    <t>Spreadsheet prepared by David C. Sokal, MD  (dsokal@fhi.org)</t>
  </si>
  <si>
    <t>Scientist, Family Health International  (www.fhi.org)</t>
  </si>
  <si>
    <t>Based on:</t>
  </si>
  <si>
    <t>1)  Practical Laboratory Andrology by David Mortimer © 1994 Oxford Univ Press</t>
  </si>
  <si>
    <t>Page 49 - volume / depth of field table</t>
  </si>
  <si>
    <t>Appendix II, page 352 - visual field area / calibration</t>
  </si>
  <si>
    <t>and</t>
  </si>
  <si>
    <t>2) WHO laboratory manual for the Examination and processing of human semen, 5th Edition, 2010 © WHO, Geneva</t>
  </si>
  <si>
    <t>Boxes 2.4 and 2.9 and Section 2.10</t>
  </si>
  <si>
    <t>Calculator:  Enter data in the yellow-highlighted cells.</t>
  </si>
  <si>
    <t>Nombres de HPFs lorsqu'on observe 10microl sous une lame de 22x22</t>
  </si>
  <si>
    <t xml:space="preserve">The spreadsheet will calculate the number of sperm / mL, corresponding to </t>
  </si>
  <si>
    <t xml:space="preserve">  the number of sperm observed per high power field.</t>
  </si>
  <si>
    <t xml:space="preserve"> @ 400x</t>
  </si>
  <si>
    <t>Field-of-view number or field number:</t>
  </si>
  <si>
    <r>
      <rPr>
        <rFont val="Calibri"/>
        <color theme="1"/>
      </rPr>
      <t xml:space="preserve">Size of </t>
    </r>
    <r>
      <rPr>
        <rFont val="Calibri"/>
        <b/>
        <color rgb="FFFF0000"/>
      </rPr>
      <t>cover slip</t>
    </r>
    <r>
      <rPr>
        <rFont val="Calibri"/>
        <color theme="1"/>
      </rPr>
      <t xml:space="preserve"> in mm:</t>
    </r>
  </si>
  <si>
    <t>x</t>
  </si>
  <si>
    <t xml:space="preserve"> @ 200x</t>
  </si>
  <si>
    <t>Surface area =</t>
  </si>
  <si>
    <t>mm^2</t>
  </si>
  <si>
    <t>This number is usually shown on</t>
  </si>
  <si>
    <t xml:space="preserve"> the eyepiece lens.</t>
  </si>
  <si>
    <t xml:space="preserve"> @ 100x</t>
  </si>
  <si>
    <t>Volume of drop in microL:</t>
  </si>
  <si>
    <t xml:space="preserve"> This number is different for</t>
  </si>
  <si>
    <t xml:space="preserve"> different microscopes.  If you</t>
  </si>
  <si>
    <t>Volume observé lorsqu'on observe 50 HPFs</t>
  </si>
  <si>
    <t>Depth of field in microns:</t>
  </si>
  <si>
    <t xml:space="preserve"> don't know the number, a common and</t>
  </si>
  <si>
    <t>nl</t>
  </si>
  <si>
    <t>µl</t>
  </si>
  <si>
    <t>10µl</t>
  </si>
  <si>
    <t xml:space="preserve"> conservative # is 20 for a modern microscope.</t>
  </si>
  <si>
    <t>Volume per high power field (hpf) at…</t>
  </si>
  <si>
    <t xml:space="preserve"> This is the diameter of the field of view</t>
  </si>
  <si>
    <t>400 X magification:</t>
  </si>
  <si>
    <t>nL</t>
  </si>
  <si>
    <t xml:space="preserve">  in millimeters, not the magnification.</t>
  </si>
  <si>
    <t>(10 x 40)</t>
  </si>
  <si>
    <t xml:space="preserve">  See next sheet for more details.</t>
  </si>
  <si>
    <t>200 X magification:</t>
  </si>
  <si>
    <t>(10 x 20)</t>
  </si>
  <si>
    <t>100 X magification:</t>
  </si>
  <si>
    <t>(10 x 10)</t>
  </si>
  <si>
    <t>Sperm per high power field =&gt; sperm / mL</t>
  </si>
  <si>
    <t xml:space="preserve">So if you see __ sperm in __ hpf, the </t>
  </si>
  <si>
    <t>Number of Sperm</t>
  </si>
  <si>
    <t xml:space="preserve"> per </t>
  </si>
  <si>
    <t>Number of HPF</t>
  </si>
  <si>
    <t xml:space="preserve">  concentration per mL is:</t>
  </si>
  <si>
    <t xml:space="preserve">    =</t>
  </si>
  <si>
    <t>sperm / mL</t>
  </si>
  <si>
    <t xml:space="preserve">For an observation of zero sperm, the </t>
  </si>
  <si>
    <t>No sperm per N hpf =&gt; less than X sperm / mL</t>
  </si>
  <si>
    <t xml:space="preserve"> confidence intervals, less than N sperm / mL, one-tailed are: *</t>
  </si>
  <si>
    <t xml:space="preserve">   =&gt;</t>
  </si>
  <si>
    <t>Less than:</t>
  </si>
  <si>
    <t>* Based on Poisson distribution</t>
  </si>
  <si>
    <t>Tables showing specific values, based on data entered above</t>
  </si>
  <si>
    <t>The upper limits for the expectation of a Poisson variable,</t>
  </si>
  <si>
    <t xml:space="preserve">  and using a field of view of 20 mm.</t>
  </si>
  <si>
    <t xml:space="preserve">   based on an observation of zero sperm are:</t>
  </si>
  <si>
    <t>N sperm/ 1 hpf =&gt;</t>
  </si>
  <si>
    <t xml:space="preserve">Sperm / mL </t>
  </si>
  <si>
    <t>Number of sperm</t>
  </si>
  <si>
    <t>In other words, if you see zero sperm on microscopy,</t>
  </si>
  <si>
    <t>---------------------------------------------------------------------</t>
  </si>
  <si>
    <t xml:space="preserve">  the largest number that you might have missed, </t>
  </si>
  <si>
    <t xml:space="preserve">  with 95% confidence, is 3 sperm.</t>
  </si>
  <si>
    <t>The above numbers in cells I55 to K55 are used as</t>
  </si>
  <si>
    <t xml:space="preserve">    multipliers for the confidence limits above.</t>
  </si>
  <si>
    <t>1 sperm / N hpf  =&gt; sperm / mL by magnification</t>
  </si>
  <si>
    <t>Number of hpf</t>
  </si>
  <si>
    <t>Box 2.4 Depth of wet preparations</t>
  </si>
  <si>
    <t>The depth of a preparation (D μm) is obtained by dividing the volume of the</t>
  </si>
  <si>
    <t>sample (V, μl = mm^3) by the area over which it is spread (A, mm^2): D = V/A. Thus,</t>
  </si>
  <si>
    <t>a volume of 10 μl of semen delivered onto a clean glass slide and covered with a</t>
  </si>
  <si>
    <t>22 mm × 22 mm coverslip (area 484 mm^2) provides a chamber of depth 20.7 μm; a</t>
  </si>
  <si>
    <t>6.5 μl sample covered with an 18 mm × 18 mm coverslip (area 324 mm^2) provides</t>
  </si>
  <si>
    <t>a depth of 20.1 μm; an 11 μl sample covered by a 21 mm × 26 mm coverslip (area</t>
  </si>
  <si>
    <t>546 mm^2) provides a depth of 20.1 μm. Occasionally, a deeper chamber may be</t>
  </si>
  <si>
    <t>required: a 40 μl sample covered by a 24 mm × 50 mm coverslip (area 1200 mm^2)</t>
  </si>
  <si>
    <t>provides a depth of 33.3 μm.</t>
  </si>
  <si>
    <t>Box 2.9 Volume observed per HPF of a 20-μm-deep wet preparation</t>
  </si>
  <si>
    <t>The volume of semen observed in each microscopic field depends on the area of</t>
  </si>
  <si>
    <t>the field (pi*r^2, where pi is approximately 3.142 and r is the radius of the microscopic</t>
  </si>
  <si>
    <t>field) and the depth of the chamber (20.7 μm for the wet preparation). The diameter</t>
  </si>
  <si>
    <t>of the microscopic field can be measured with a stage micrometer or can be estimated</t>
  </si>
  <si>
    <t>by dividing the diameter of the aperture of the ocular lens by the magnification</t>
  </si>
  <si>
    <t>of the objective lens.</t>
  </si>
  <si>
    <t>With a ×40 objective and a ×10 ocular of aperture 20 mm, the microscope field</t>
  </si>
  <si>
    <t>has a diameter of approximately 500 μm (20 mm/40). In this case, r = 250 μm,</t>
  </si>
  <si>
    <t>r^2 = 62 500 μm2, pi*r^2 = 196 375 μm^2 and the volume is 4 064 962 μm^3 or about 4 nl.</t>
  </si>
  <si>
    <t>With a ×20 objective and a ×10 ocular of aperture 20 mm, the microscope field</t>
  </si>
  <si>
    <t>has a diameter of approximately 1000 μm (20 mm/20). In this case, r = 500 μm,</t>
  </si>
  <si>
    <t>r^2 = 250 000 μm2, pi*r^2 = 785 500 μm^2 and the volume is 16 259 850 μm^3 or about 16 nl.</t>
  </si>
  <si>
    <t>NB:  While the WHO manual uses the term "aperture" for the diameter of</t>
  </si>
  <si>
    <t xml:space="preserve">  the visual field, this terminology is not generally used as WHO has used it.</t>
  </si>
  <si>
    <t xml:space="preserve">  Per microscopy and optics experts, the preferred term would be.. " the 'field-of-view number'</t>
  </si>
  <si>
    <t xml:space="preserve">  or simply the 'field number' which is the diameter of the view field in millimeters."</t>
  </si>
  <si>
    <t xml:space="preserve">  See: http://www.microscopyu.com/articles/formulas/formulasfieldofview.html for </t>
  </si>
  <si>
    <t xml:space="preserve">  more details on this definition / terminology.</t>
  </si>
  <si>
    <t>https://www.microscopyu.com/microscopy-basics/field-of-view</t>
  </si>
  <si>
    <t>https://www.olympus-lifescience.com/en/microscope-resource/primer/anatomy/anatomyjava/</t>
  </si>
  <si>
    <r>
      <rPr>
        <rFont val="Poppins"/>
        <color theme="1"/>
        <sz val="12.0"/>
      </rPr>
      <t xml:space="preserve">Microscope eyepiece description (below, Motic brand):
        </t>
    </r>
    <r>
      <rPr>
        <rFont val="Poppins"/>
        <b/>
        <color theme="1"/>
        <sz val="12.0"/>
      </rPr>
      <t>N</t>
    </r>
    <r>
      <rPr>
        <rFont val="Poppins"/>
        <color theme="1"/>
        <sz val="12.0"/>
      </rPr>
      <t xml:space="preserve"> - Motic uses this letter to indicate a higher quality of eyepiece lens.
        </t>
    </r>
    <r>
      <rPr>
        <rFont val="Poppins"/>
        <b/>
        <color theme="1"/>
        <sz val="12.0"/>
      </rPr>
      <t>WF10x</t>
    </r>
    <r>
      <rPr>
        <rFont val="Poppins"/>
        <color theme="1"/>
        <sz val="12.0"/>
      </rPr>
      <t xml:space="preserve"> - This is a widefield 10x eyepiece. 10x refers to the magnification of the eyepiece. </t>
    </r>
    <r>
      <rPr>
        <rFont val="Poppins"/>
        <i/>
        <color theme="1"/>
        <sz val="12.0"/>
      </rPr>
      <t>Total magnification</t>
    </r>
    <r>
      <rPr>
        <rFont val="Poppins"/>
        <color theme="1"/>
        <sz val="12.0"/>
      </rPr>
      <t xml:space="preserve"> is a combination of the eyepiece and the objective lens.
        </t>
    </r>
    <r>
      <rPr>
        <rFont val="Poppins"/>
        <b/>
        <color theme="1"/>
        <sz val="12.0"/>
      </rPr>
      <t>20</t>
    </r>
    <r>
      <rPr>
        <rFont val="Poppins"/>
        <color theme="1"/>
        <sz val="12.0"/>
      </rPr>
      <t xml:space="preserve"> - This is the field number, in this case the eyepiece has a field number of 20mm.
        </t>
    </r>
    <r>
      <rPr>
        <rFont val="Poppins"/>
        <b/>
        <color theme="1"/>
        <sz val="12.0"/>
      </rPr>
      <t>Eyeglasses</t>
    </r>
    <r>
      <rPr>
        <rFont val="Poppins"/>
        <color theme="1"/>
        <sz val="12.0"/>
      </rPr>
      <t xml:space="preserve"> - This image explains that these eyepieces are focusing eyepieces.
</t>
    </r>
    <r>
      <rPr>
        <rFont val="Poppins"/>
        <b/>
        <color theme="1"/>
        <sz val="12.0"/>
      </rPr>
      <t>Field number</t>
    </r>
    <r>
      <rPr>
        <rFont val="Poppins"/>
        <color theme="1"/>
        <sz val="12.0"/>
      </rPr>
      <t xml:space="preserve"> is the diameter of the eyepiece lens and is most often expressed in millimeters.
</t>
    </r>
    <r>
      <rPr>
        <rFont val="Poppins"/>
        <b/>
        <color theme="1"/>
        <sz val="12.0"/>
      </rPr>
      <t>Field of View (FOV)</t>
    </r>
    <r>
      <rPr>
        <rFont val="Poppins"/>
        <color theme="1"/>
        <sz val="12.0"/>
      </rPr>
      <t xml:space="preserve"> is the amount of the object that can be seen with a particular optic combination (eyepieces + objective lens). It is the circular area that is seen when looking through the microscope. The field of view decreases when the magnification is increased. 
</t>
    </r>
    <r>
      <rPr>
        <rFont val="Poppins"/>
        <b/>
        <color theme="1"/>
        <sz val="12.0"/>
      </rPr>
      <t>Field Size</t>
    </r>
    <r>
      <rPr>
        <rFont val="Poppins"/>
        <color theme="1"/>
        <sz val="12.0"/>
      </rPr>
      <t xml:space="preserve"> = Field Number ÷ Objective Magnification."</t>
    </r>
  </si>
  <si>
    <r>
      <rPr>
        <rFont val="Poppins"/>
        <b/>
        <color rgb="FF333333"/>
        <sz val="12.0"/>
      </rPr>
      <t>Field of view</t>
    </r>
    <r>
      <rPr>
        <rFont val="Poppins"/>
        <b val="0"/>
        <color rgb="FF333333"/>
        <sz val="12.0"/>
      </rPr>
      <t xml:space="preserve"> (also abbreviated as </t>
    </r>
    <r>
      <rPr>
        <rFont val="Poppins"/>
        <b/>
        <color rgb="FF333333"/>
        <sz val="12.0"/>
      </rPr>
      <t>FOV</t>
    </r>
    <r>
      <rPr>
        <rFont val="Poppins"/>
        <b val="0"/>
        <color rgb="FF333333"/>
        <sz val="12.0"/>
      </rPr>
      <t xml:space="preserve">) for a microscope is the extent of the observable area in distance units. It is the </t>
    </r>
    <r>
      <rPr>
        <rFont val="Poppins"/>
        <b val="0"/>
        <i/>
        <color rgb="FF333333"/>
        <sz val="12.0"/>
      </rPr>
      <t>area you see under the microscope</t>
    </r>
    <r>
      <rPr>
        <rFont val="Poppins"/>
        <b val="0"/>
        <color rgb="FF333333"/>
        <sz val="12.0"/>
      </rPr>
      <t xml:space="preserve"> for a particular magnification. The diameter of the circle that you see is the field of view of the microscope. The Field of View on a microscope </t>
    </r>
    <r>
      <rPr>
        <rFont val="Poppins"/>
        <b val="0"/>
        <i/>
        <color rgb="FF333333"/>
        <sz val="12.0"/>
      </rPr>
      <t>determines the size of the imaged area</t>
    </r>
    <r>
      <rPr>
        <rFont val="Poppins"/>
        <b val="0"/>
        <color rgb="FF333333"/>
        <sz val="12.0"/>
      </rPr>
      <t xml:space="preserve">. 
The extent of the Field of Vision </t>
    </r>
    <r>
      <rPr>
        <rFont val="Poppins"/>
        <b val="0"/>
        <i/>
        <color rgb="FF333333"/>
        <sz val="12.0"/>
      </rPr>
      <t>depends on the magnification</t>
    </r>
    <r>
      <rPr>
        <rFont val="Poppins"/>
        <b val="0"/>
        <color rgb="FF333333"/>
        <sz val="12.0"/>
      </rPr>
      <t xml:space="preserve">. Objectives with higher magnifications have smaller fields of vision. When you record the image to a digital medium the FOV can be expressed as a distance (e.g., 1 mm) or in calibrated pixel counts (e.g., 1024 pixels at 1 um/pixel) along the major axis.
</t>
    </r>
    <r>
      <rPr>
        <rFont val="Poppins"/>
        <b/>
        <color rgb="FF333333"/>
        <sz val="12.0"/>
      </rPr>
      <t xml:space="preserve">Calculation of FOV:
</t>
    </r>
    <r>
      <rPr>
        <rFont val="Poppins"/>
        <b val="0"/>
        <color rgb="FF333333"/>
        <sz val="12.0"/>
      </rPr>
      <t xml:space="preserve">You need to know the </t>
    </r>
    <r>
      <rPr>
        <rFont val="Poppins"/>
        <b val="0"/>
        <i/>
        <color rgb="FF333333"/>
        <sz val="12.0"/>
      </rPr>
      <t>eyepiece magnification</t>
    </r>
    <r>
      <rPr>
        <rFont val="Poppins"/>
        <b val="0"/>
        <color rgb="FF333333"/>
        <sz val="12.0"/>
      </rPr>
      <t xml:space="preserve">, </t>
    </r>
    <r>
      <rPr>
        <rFont val="Poppins"/>
        <b val="0"/>
        <i/>
        <color rgb="FF333333"/>
        <sz val="12.0"/>
      </rPr>
      <t>field number</t>
    </r>
    <r>
      <rPr>
        <rFont val="Poppins"/>
        <b val="0"/>
        <color rgb="FF333333"/>
        <sz val="12.0"/>
      </rPr>
      <t xml:space="preserve"> and </t>
    </r>
    <r>
      <rPr>
        <rFont val="Poppins"/>
        <b val="0"/>
        <i/>
        <color rgb="FF333333"/>
        <sz val="12.0"/>
      </rPr>
      <t>objective lens</t>
    </r>
    <r>
      <rPr>
        <rFont val="Poppins"/>
        <b val="0"/>
        <color rgb="FF333333"/>
        <sz val="12.0"/>
      </rPr>
      <t xml:space="preserve">.  </t>
    </r>
    <r>
      <rPr>
        <rFont val="Poppins"/>
        <b/>
        <color rgb="FF333333"/>
        <sz val="12.0"/>
      </rPr>
      <t xml:space="preserve">Field of View </t>
    </r>
    <r>
      <rPr>
        <rFont val="Poppins"/>
        <b val="0"/>
        <color rgb="FF333333"/>
        <sz val="12.0"/>
      </rPr>
      <t xml:space="preserve">= Field Number (FN) ÷ Objective Magnification
Higher power lenses will allow you to view tiny objects, so the angle of view will be small; low power lenses will do the opposite and let you view bigger (wider) objects.
For instance, if your eyepiece reads </t>
    </r>
    <r>
      <rPr>
        <rFont val="Poppins"/>
        <b/>
        <color rgb="FF333333"/>
        <sz val="12.0"/>
      </rPr>
      <t>10X/22</t>
    </r>
    <r>
      <rPr>
        <rFont val="Poppins"/>
        <b val="0"/>
        <color rgb="FF333333"/>
        <sz val="12.0"/>
      </rPr>
      <t xml:space="preserve">, and the magnification of your </t>
    </r>
    <r>
      <rPr>
        <rFont val="Poppins"/>
        <b/>
        <color rgb="FF333333"/>
        <sz val="12.0"/>
      </rPr>
      <t>objective lens is 40</t>
    </r>
    <r>
      <rPr>
        <rFont val="Poppins"/>
        <b val="0"/>
        <color rgb="FF333333"/>
        <sz val="12.0"/>
      </rPr>
      <t>. First, multiply 10 and 40 to get 400. Then divide 22 by 400 to get a FOV diameter of 0.055 millimeters.</t>
    </r>
  </si>
  <si>
    <t>"Mature sperm (spermatozoa) are composed of three distinct parts: a head, a middle piece (midpiece), and a tail (flagellum). 
The middle piece and tail contain microtubules in the characteristic 9 + 2 pattern of cilia and flagella (see animal cell illustration). In the middle piece, mitochondria are packed around the microtubules and provide the energy for movement. 
The head contains a nucleus covered by an outer cap (acrosome) which stores enzymes needed to penetrate the cellular and glycoprotein layers surrounding the egg."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</si>
</sst>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0.0"/>
    <numFmt numFmtId="165" formatCode="0.0000"/>
    <numFmt numFmtId="166" formatCode="0.0%"/>
  </numFmts>
  <fonts count="12">
    <font>
      <sz val="10.0"/>
      <color rgb="FF000000"/>
      <name val="Calibri"/>
      <scheme val="minor"/>
    </font>
    <font>
      <b/>
      <sz val="12.0"/>
      <color theme="1"/>
      <name val="Arial"/>
    </font>
    <font>
      <sz val="10.0"/>
      <color theme="1"/>
      <name val="Arial"/>
    </font>
    <font>
      <color theme="1"/>
      <name val="Calibri"/>
    </font>
    <font>
      <b/>
      <sz val="10.0"/>
      <color theme="1"/>
      <name val="Arial"/>
    </font>
    <font>
      <b/>
      <sz val="10.0"/>
      <color rgb="FFFF0000"/>
      <name val="Arial"/>
    </font>
    <font>
      <sz val="10.0"/>
      <color rgb="FFFF0000"/>
      <name val="Arial"/>
    </font>
    <font>
      <sz val="12.0"/>
      <color theme="1"/>
      <name val="Poppins"/>
    </font>
    <font>
      <u/>
      <sz val="12.0"/>
      <color rgb="FF0000FF"/>
      <name val="Poppins"/>
    </font>
    <font>
      <u/>
      <sz val="12.0"/>
      <color rgb="FF0000FF"/>
      <name val="Poppins"/>
    </font>
    <font>
      <b/>
      <sz val="12.0"/>
      <color rgb="FF333333"/>
      <name val="Poppins"/>
    </font>
    <font>
      <sz val="12.0"/>
      <color rgb="FF333333"/>
      <name val="Poppins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2">
    <border/>
    <border>
      <left/>
      <right/>
      <top/>
      <bottom/>
    </border>
  </borders>
  <cellStyleXfs count="1">
    <xf borderId="0" fillId="0" fontId="0" numFmtId="0" applyAlignment="1" applyFont="1"/>
  </cellStyleXfs>
  <cellXfs count="3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0" fillId="0" fontId="2" numFmtId="0" xfId="0" applyAlignment="1" applyFont="1">
      <alignment shrinkToFit="0" vertical="bottom" wrapText="0"/>
    </xf>
    <xf borderId="0" fillId="0" fontId="3" numFmtId="0" xfId="0" applyFont="1"/>
    <xf borderId="0" fillId="0" fontId="4" numFmtId="0" xfId="0" applyAlignment="1" applyFont="1">
      <alignment shrinkToFit="0" vertical="bottom" wrapText="0"/>
    </xf>
    <xf borderId="0" fillId="0" fontId="5" numFmtId="0" xfId="0" applyAlignment="1" applyFont="1">
      <alignment shrinkToFit="0" vertical="bottom" wrapText="0"/>
    </xf>
    <xf borderId="0" fillId="0" fontId="6" numFmtId="0" xfId="0" applyAlignment="1" applyFont="1">
      <alignment shrinkToFit="0" vertical="bottom" wrapText="0"/>
    </xf>
    <xf borderId="0" fillId="0" fontId="6" numFmtId="1" xfId="0" applyAlignment="1" applyFont="1" applyNumberFormat="1">
      <alignment shrinkToFit="0" vertical="bottom" wrapText="0"/>
    </xf>
    <xf borderId="0" fillId="0" fontId="3" numFmtId="0" xfId="0" applyAlignment="1" applyFont="1">
      <alignment readingOrder="0"/>
    </xf>
    <xf borderId="1" fillId="2" fontId="2" numFmtId="0" xfId="0" applyAlignment="1" applyBorder="1" applyFill="1" applyFont="1">
      <alignment readingOrder="0" shrinkToFit="0" vertical="bottom" wrapText="0"/>
    </xf>
    <xf borderId="0" fillId="0" fontId="2" numFmtId="0" xfId="0" applyAlignment="1" applyFont="1">
      <alignment horizontal="center" shrinkToFit="0" vertical="bottom" wrapText="0"/>
    </xf>
    <xf borderId="1" fillId="2" fontId="2" numFmtId="0" xfId="0" applyAlignment="1" applyBorder="1" applyFont="1">
      <alignment horizontal="left" readingOrder="0" shrinkToFit="0" vertical="bottom" wrapText="0"/>
    </xf>
    <xf borderId="1" fillId="2" fontId="2" numFmtId="0" xfId="0" applyAlignment="1" applyBorder="1" applyFont="1">
      <alignment horizontal="center" readingOrder="0" shrinkToFit="0" vertical="bottom" wrapText="0"/>
    </xf>
    <xf borderId="1" fillId="2" fontId="2" numFmtId="0" xfId="0" applyAlignment="1" applyBorder="1" applyFont="1">
      <alignment shrinkToFit="0" vertical="bottom" wrapText="0"/>
    </xf>
    <xf borderId="0" fillId="0" fontId="2" numFmtId="164" xfId="0" applyAlignment="1" applyFont="1" applyNumberFormat="1">
      <alignment shrinkToFit="0" vertical="bottom" wrapText="0"/>
    </xf>
    <xf borderId="0" fillId="0" fontId="2" numFmtId="165" xfId="0" applyAlignment="1" applyFont="1" applyNumberFormat="1">
      <alignment shrinkToFit="0" vertical="bottom" wrapText="0"/>
    </xf>
    <xf borderId="0" fillId="0" fontId="6" numFmtId="165" xfId="0" applyAlignment="1" applyFont="1" applyNumberFormat="1">
      <alignment shrinkToFit="0" vertical="bottom" wrapText="0"/>
    </xf>
    <xf borderId="0" fillId="0" fontId="2" numFmtId="0" xfId="0" applyAlignment="1" applyFont="1">
      <alignment horizontal="left" shrinkToFit="0" vertical="bottom" wrapText="0"/>
    </xf>
    <xf borderId="0" fillId="0" fontId="2" numFmtId="3" xfId="0" applyAlignment="1" applyFont="1" applyNumberFormat="1">
      <alignment horizontal="center" shrinkToFit="0" vertical="bottom" wrapText="0"/>
    </xf>
    <xf borderId="0" fillId="0" fontId="4" numFmtId="0" xfId="0" applyAlignment="1" applyFont="1">
      <alignment horizontal="center" shrinkToFit="0" vertical="bottom" wrapText="0"/>
    </xf>
    <xf borderId="0" fillId="0" fontId="4" numFmtId="3" xfId="0" applyAlignment="1" applyFont="1" applyNumberFormat="1">
      <alignment horizontal="center" shrinkToFit="0" vertical="bottom" wrapText="0"/>
    </xf>
    <xf borderId="0" fillId="0" fontId="4" numFmtId="3" xfId="0" applyAlignment="1" applyFont="1" applyNumberFormat="1">
      <alignment horizontal="left" shrinkToFit="0" vertical="bottom" wrapText="0"/>
    </xf>
    <xf borderId="0" fillId="0" fontId="2" numFmtId="3" xfId="0" applyAlignment="1" applyFont="1" applyNumberFormat="1">
      <alignment shrinkToFit="0" vertical="bottom" wrapText="0"/>
    </xf>
    <xf borderId="1" fillId="2" fontId="2" numFmtId="3" xfId="0" applyAlignment="1" applyBorder="1" applyFont="1" applyNumberFormat="1">
      <alignment horizontal="center" readingOrder="0" shrinkToFit="0" vertical="bottom" wrapText="0"/>
    </xf>
    <xf borderId="0" fillId="0" fontId="4" numFmtId="0" xfId="0" applyAlignment="1" applyFont="1">
      <alignment horizontal="left" shrinkToFit="0" vertical="bottom" wrapText="0"/>
    </xf>
    <xf borderId="0" fillId="0" fontId="4" numFmtId="166" xfId="0" applyAlignment="1" applyFont="1" applyNumberFormat="1">
      <alignment horizontal="center" shrinkToFit="0" vertical="bottom" wrapText="0"/>
    </xf>
    <xf borderId="0" fillId="0" fontId="4" numFmtId="166" xfId="0" applyAlignment="1" applyFont="1" applyNumberFormat="1">
      <alignment shrinkToFit="0" vertical="bottom" wrapText="0"/>
    </xf>
    <xf borderId="0" fillId="0" fontId="2" numFmtId="2" xfId="0" applyAlignment="1" applyFont="1" applyNumberFormat="1">
      <alignment horizontal="center" shrinkToFit="0" vertical="bottom" wrapText="0"/>
    </xf>
    <xf borderId="0" fillId="0" fontId="2" numFmtId="0" xfId="0" applyFont="1"/>
    <xf borderId="0" fillId="0" fontId="7" numFmtId="0" xfId="0" applyAlignment="1" applyFont="1">
      <alignment shrinkToFit="0" vertical="center" wrapText="1"/>
    </xf>
    <xf borderId="0" fillId="0" fontId="8" numFmtId="0" xfId="0" applyAlignment="1" applyFont="1">
      <alignment horizontal="left" readingOrder="0" shrinkToFit="0" vertical="center" wrapText="1"/>
    </xf>
    <xf borderId="0" fillId="0" fontId="9" numFmtId="0" xfId="0" applyAlignment="1" applyFont="1">
      <alignment readingOrder="0" shrinkToFit="0" vertical="center" wrapText="1"/>
    </xf>
    <xf borderId="0" fillId="0" fontId="7" numFmtId="0" xfId="0" applyAlignment="1" applyFont="1">
      <alignment readingOrder="0" shrinkToFit="0" vertical="center" wrapText="1"/>
    </xf>
    <xf borderId="0" fillId="3" fontId="10" numFmtId="0" xfId="0" applyAlignment="1" applyFill="1" applyFont="1">
      <alignment horizontal="left" readingOrder="0" shrinkToFit="0" vertical="center" wrapText="1"/>
    </xf>
    <xf borderId="0" fillId="0" fontId="7" numFmtId="0" xfId="0" applyFont="1"/>
    <xf borderId="0" fillId="3" fontId="11" numFmtId="0" xfId="0" applyAlignment="1" applyFont="1">
      <alignment horizontal="left" readingOrder="0" shrinkToFit="0" vertical="center" wrapText="1"/>
    </xf>
    <xf borderId="0" fillId="3" fontId="11" numFmtId="0" xfId="0" applyAlignment="1" applyFont="1">
      <alignment horizontal="left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5.png"/><Relationship Id="rId3" Type="http://schemas.openxmlformats.org/officeDocument/2006/relationships/image" Target="../media/image7.png"/><Relationship Id="rId4" Type="http://schemas.openxmlformats.org/officeDocument/2006/relationships/image" Target="../media/image3.png"/><Relationship Id="rId5" Type="http://schemas.openxmlformats.org/officeDocument/2006/relationships/image" Target="../media/image4.png"/><Relationship Id="rId6" Type="http://schemas.openxmlformats.org/officeDocument/2006/relationships/image" Target="../media/image2.png"/><Relationship Id="rId7" Type="http://schemas.openxmlformats.org/officeDocument/2006/relationships/image" Target="../media/image8.png"/><Relationship Id="rId8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1781175</xdr:colOff>
      <xdr:row>19</xdr:row>
      <xdr:rowOff>4105275</xdr:rowOff>
    </xdr:from>
    <xdr:ext cx="3086100" cy="3086100"/>
    <xdr:pic>
      <xdr:nvPicPr>
        <xdr:cNvPr id="0" name="image6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25</xdr:row>
      <xdr:rowOff>2371725</xdr:rowOff>
    </xdr:from>
    <xdr:ext cx="5791200" cy="4095750"/>
    <xdr:pic>
      <xdr:nvPicPr>
        <xdr:cNvPr id="0" name="image5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11</xdr:row>
      <xdr:rowOff>95250</xdr:rowOff>
    </xdr:from>
    <xdr:ext cx="6048375" cy="1781175"/>
    <xdr:pic>
      <xdr:nvPicPr>
        <xdr:cNvPr id="0" name="image7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19</xdr:row>
      <xdr:rowOff>723900</xdr:rowOff>
    </xdr:from>
    <xdr:ext cx="5695950" cy="3448050"/>
    <xdr:pic>
      <xdr:nvPicPr>
        <xdr:cNvPr id="0" name="image3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4</xdr:row>
      <xdr:rowOff>2305050</xdr:rowOff>
    </xdr:from>
    <xdr:ext cx="1524000" cy="2390775"/>
    <xdr:pic>
      <xdr:nvPicPr>
        <xdr:cNvPr id="0" name="image4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2162175</xdr:colOff>
      <xdr:row>7</xdr:row>
      <xdr:rowOff>95250</xdr:rowOff>
    </xdr:from>
    <xdr:ext cx="5353050" cy="1562100"/>
    <xdr:pic>
      <xdr:nvPicPr>
        <xdr:cNvPr id="0" name="image2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7753350</xdr:colOff>
      <xdr:row>0</xdr:row>
      <xdr:rowOff>276225</xdr:rowOff>
    </xdr:from>
    <xdr:ext cx="3943350" cy="3657600"/>
    <xdr:pic>
      <xdr:nvPicPr>
        <xdr:cNvPr id="0" name="image8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3314700</xdr:colOff>
      <xdr:row>0</xdr:row>
      <xdr:rowOff>276225</xdr:rowOff>
    </xdr:from>
    <xdr:ext cx="3629025" cy="3657600"/>
    <xdr:pic>
      <xdr:nvPicPr>
        <xdr:cNvPr id="0" name="image1.pn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www.microscopyu.com/microscopy-basics/field-of-view" TargetMode="External"/><Relationship Id="rId2" Type="http://schemas.openxmlformats.org/officeDocument/2006/relationships/hyperlink" Target="https://www.olympus-lifescience.com/en/microscope-resource/primer/anatomy/anatomyjava/" TargetMode="External"/><Relationship Id="rId3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8.0"/>
    <col customWidth="1" min="3" max="3" width="16.29"/>
    <col customWidth="1" min="4" max="4" width="12.43"/>
    <col customWidth="1" min="5" max="5" width="5.71"/>
    <col customWidth="1" min="6" max="6" width="12.71"/>
    <col customWidth="1" min="7" max="7" width="10.14"/>
    <col customWidth="1" min="8" max="8" width="13.14"/>
    <col customWidth="1" min="9" max="9" width="11.29"/>
    <col customWidth="1" min="10" max="10" width="10.14"/>
    <col customWidth="1" min="11" max="11" width="10.43"/>
    <col customWidth="1" min="12" max="15" width="9.14"/>
    <col customWidth="1" min="16" max="26" width="10.0"/>
  </cols>
  <sheetData>
    <row r="1" ht="12.75" customHeight="1"/>
    <row r="2" ht="15.75" customHeight="1">
      <c r="C2" s="1" t="s">
        <v>0</v>
      </c>
    </row>
    <row r="3" ht="15.75" customHeight="1">
      <c r="C3" s="1"/>
      <c r="D3" s="2" t="s">
        <v>1</v>
      </c>
    </row>
    <row r="4" ht="15.75" customHeight="1">
      <c r="C4" s="1"/>
      <c r="D4" s="3" t="s">
        <v>2</v>
      </c>
    </row>
    <row r="5" ht="12.75" customHeight="1"/>
    <row r="6" ht="12.75" customHeight="1">
      <c r="B6" s="4" t="s">
        <v>3</v>
      </c>
    </row>
    <row r="7" ht="12.75" customHeight="1">
      <c r="B7" s="3" t="s">
        <v>4</v>
      </c>
    </row>
    <row r="8" ht="12.75" customHeight="1">
      <c r="C8" s="3" t="s">
        <v>5</v>
      </c>
    </row>
    <row r="9" ht="12.75" customHeight="1">
      <c r="C9" s="3" t="s">
        <v>6</v>
      </c>
    </row>
    <row r="10" ht="12.75" customHeight="1">
      <c r="B10" s="3" t="s">
        <v>7</v>
      </c>
    </row>
    <row r="11" ht="12.75" customHeight="1">
      <c r="B11" s="2" t="s">
        <v>8</v>
      </c>
    </row>
    <row r="12" ht="12.75" customHeight="1">
      <c r="C12" s="3" t="s">
        <v>9</v>
      </c>
    </row>
    <row r="13" ht="12.75" customHeight="1"/>
    <row r="14" ht="12.75" customHeight="1">
      <c r="B14" s="4" t="s">
        <v>10</v>
      </c>
      <c r="L14" s="5" t="s">
        <v>11</v>
      </c>
      <c r="M14" s="6"/>
    </row>
    <row r="15" ht="12.75" customHeight="1">
      <c r="C15" s="3" t="s">
        <v>12</v>
      </c>
      <c r="L15" s="6"/>
      <c r="M15" s="6"/>
    </row>
    <row r="16" ht="12.75" customHeight="1">
      <c r="C16" s="3" t="s">
        <v>13</v>
      </c>
      <c r="L16" s="6" t="s">
        <v>14</v>
      </c>
      <c r="M16" s="7">
        <f>10000/D26</f>
        <v>3042.805165</v>
      </c>
    </row>
    <row r="17" ht="12.75" customHeight="1">
      <c r="H17" s="3" t="s">
        <v>15</v>
      </c>
      <c r="L17" s="6"/>
      <c r="M17" s="7"/>
    </row>
    <row r="18" ht="12.75" customHeight="1">
      <c r="B18" s="8" t="s">
        <v>16</v>
      </c>
      <c r="D18" s="9">
        <v>22.0</v>
      </c>
      <c r="E18" s="10" t="s">
        <v>17</v>
      </c>
      <c r="F18" s="11">
        <v>22.0</v>
      </c>
      <c r="H18" s="12">
        <v>18.0</v>
      </c>
      <c r="L18" s="6" t="s">
        <v>18</v>
      </c>
      <c r="M18" s="7">
        <f>10000/D28</f>
        <v>760.7012911</v>
      </c>
    </row>
    <row r="19" ht="12.75" customHeight="1">
      <c r="C19" s="3" t="s">
        <v>19</v>
      </c>
      <c r="D19" s="3">
        <f>D18*F18</f>
        <v>484</v>
      </c>
      <c r="E19" s="3" t="s">
        <v>20</v>
      </c>
      <c r="H19" s="3" t="s">
        <v>21</v>
      </c>
      <c r="L19" s="6"/>
      <c r="M19" s="7"/>
    </row>
    <row r="20" ht="12.75" customHeight="1">
      <c r="H20" s="3" t="s">
        <v>22</v>
      </c>
      <c r="L20" s="6" t="s">
        <v>23</v>
      </c>
      <c r="M20" s="7">
        <f>10000/D30</f>
        <v>190.1753228</v>
      </c>
    </row>
    <row r="21" ht="12.75" customHeight="1">
      <c r="B21" s="3" t="s">
        <v>24</v>
      </c>
      <c r="D21" s="13">
        <v>10.0</v>
      </c>
      <c r="H21" s="3" t="s">
        <v>25</v>
      </c>
    </row>
    <row r="22" ht="12.75" customHeight="1">
      <c r="H22" s="3" t="s">
        <v>26</v>
      </c>
      <c r="L22" s="5" t="s">
        <v>27</v>
      </c>
      <c r="M22" s="6"/>
      <c r="N22" s="6"/>
    </row>
    <row r="23" ht="12.75" customHeight="1">
      <c r="B23" s="3" t="s">
        <v>28</v>
      </c>
      <c r="D23" s="14">
        <f>D21/D19*1000</f>
        <v>20.66115702</v>
      </c>
      <c r="H23" s="3" t="s">
        <v>29</v>
      </c>
      <c r="L23" s="6"/>
      <c r="M23" s="6" t="s">
        <v>30</v>
      </c>
      <c r="N23" s="6" t="s">
        <v>31</v>
      </c>
      <c r="O23" s="6" t="s">
        <v>32</v>
      </c>
    </row>
    <row r="24" ht="12.75" customHeight="1">
      <c r="H24" s="3" t="s">
        <v>33</v>
      </c>
      <c r="L24" s="6" t="s">
        <v>14</v>
      </c>
      <c r="M24" s="7">
        <f>50*D26</f>
        <v>164.3220558</v>
      </c>
      <c r="N24" s="7">
        <f>M24/1000</f>
        <v>0.1643220558</v>
      </c>
      <c r="O24" s="7">
        <f>10/N24</f>
        <v>60.85610329</v>
      </c>
    </row>
    <row r="25" ht="12.75" customHeight="1">
      <c r="B25" s="3" t="s">
        <v>34</v>
      </c>
      <c r="H25" s="3" t="s">
        <v>35</v>
      </c>
      <c r="L25" s="6"/>
      <c r="M25" s="7"/>
      <c r="N25" s="7"/>
      <c r="O25" s="7"/>
    </row>
    <row r="26" ht="12.75" customHeight="1">
      <c r="C26" s="3" t="s">
        <v>36</v>
      </c>
      <c r="D26" s="15">
        <f>3.142*((H18/40/2)^2)*D23</f>
        <v>3.286441116</v>
      </c>
      <c r="E26" s="3" t="s">
        <v>37</v>
      </c>
      <c r="H26" s="3" t="s">
        <v>38</v>
      </c>
      <c r="L26" s="6" t="s">
        <v>18</v>
      </c>
      <c r="M26" s="7">
        <f>50*D28</f>
        <v>657.2882231</v>
      </c>
      <c r="N26" s="7">
        <f>M26/1000</f>
        <v>0.6572882231</v>
      </c>
      <c r="O26" s="7">
        <f>10/N26</f>
        <v>15.21402582</v>
      </c>
    </row>
    <row r="27" ht="12.75" customHeight="1">
      <c r="C27" s="3" t="s">
        <v>39</v>
      </c>
      <c r="D27" s="15"/>
      <c r="H27" s="3" t="s">
        <v>40</v>
      </c>
      <c r="L27" s="6"/>
      <c r="M27" s="7"/>
      <c r="N27" s="7"/>
      <c r="O27" s="7"/>
    </row>
    <row r="28" ht="12.75" customHeight="1">
      <c r="C28" s="3" t="s">
        <v>41</v>
      </c>
      <c r="D28" s="15">
        <f>3.142*((H18/20/2)^2)*D23</f>
        <v>13.14576446</v>
      </c>
      <c r="E28" s="3" t="s">
        <v>37</v>
      </c>
      <c r="L28" s="6" t="s">
        <v>23</v>
      </c>
      <c r="M28" s="7">
        <f>50*D30</f>
        <v>2629.152893</v>
      </c>
      <c r="N28" s="7">
        <f>M28/1000</f>
        <v>2.629152893</v>
      </c>
      <c r="O28" s="7">
        <f>10/N28</f>
        <v>3.803506456</v>
      </c>
    </row>
    <row r="29" ht="12.75" customHeight="1">
      <c r="C29" s="3" t="s">
        <v>42</v>
      </c>
      <c r="D29" s="15"/>
    </row>
    <row r="30" ht="12.75" customHeight="1">
      <c r="C30" s="6" t="s">
        <v>43</v>
      </c>
      <c r="D30" s="16">
        <f>3.142*((H18/10/2)^2)*D23</f>
        <v>52.58305785</v>
      </c>
      <c r="E30" s="6" t="s">
        <v>37</v>
      </c>
    </row>
    <row r="31" ht="12.75" customHeight="1">
      <c r="C31" s="6" t="s">
        <v>44</v>
      </c>
      <c r="D31" s="6"/>
      <c r="E31" s="6"/>
    </row>
    <row r="32" ht="12.75" customHeight="1">
      <c r="O32" s="17"/>
    </row>
    <row r="33" ht="15.75" customHeight="1">
      <c r="B33" s="1" t="s">
        <v>45</v>
      </c>
      <c r="D33" s="18"/>
      <c r="E33" s="18"/>
      <c r="F33" s="18"/>
    </row>
    <row r="34" ht="12.75" customHeight="1">
      <c r="C34" s="10"/>
      <c r="D34" s="18"/>
      <c r="E34" s="18"/>
      <c r="F34" s="18"/>
      <c r="H34" s="4" t="s">
        <v>46</v>
      </c>
    </row>
    <row r="35" ht="12.75" customHeight="1">
      <c r="C35" s="19" t="s">
        <v>47</v>
      </c>
      <c r="D35" s="20" t="s">
        <v>48</v>
      </c>
      <c r="E35" s="20"/>
      <c r="F35" s="20" t="s">
        <v>49</v>
      </c>
      <c r="H35" s="21" t="s">
        <v>50</v>
      </c>
    </row>
    <row r="36" ht="12.75" customHeight="1">
      <c r="C36" s="10"/>
      <c r="D36" s="18"/>
      <c r="E36" s="18"/>
      <c r="F36" s="18"/>
      <c r="N36" s="22"/>
    </row>
    <row r="37" ht="12.75" customHeight="1">
      <c r="B37" s="3" t="s">
        <v>18</v>
      </c>
      <c r="C37" s="9">
        <v>0.0</v>
      </c>
      <c r="E37" s="18"/>
      <c r="F37" s="23">
        <v>50.0</v>
      </c>
      <c r="G37" s="10" t="s">
        <v>51</v>
      </c>
      <c r="H37" s="18">
        <f>C37/(F37*D28)*1000000</f>
        <v>0</v>
      </c>
      <c r="I37" s="3" t="s">
        <v>52</v>
      </c>
    </row>
    <row r="38" ht="12.75" customHeight="1">
      <c r="C38" s="10"/>
      <c r="D38" s="18"/>
      <c r="E38" s="18"/>
      <c r="F38" s="18"/>
      <c r="G38" s="10"/>
    </row>
    <row r="39" ht="12.75" customHeight="1">
      <c r="B39" s="3" t="s">
        <v>14</v>
      </c>
      <c r="C39" s="9">
        <v>20.0</v>
      </c>
      <c r="E39" s="18"/>
      <c r="F39" s="23">
        <v>50.0</v>
      </c>
      <c r="G39" s="10" t="s">
        <v>51</v>
      </c>
      <c r="H39" s="18">
        <f>C39/(F39*D26)*1000000</f>
        <v>121712.2066</v>
      </c>
      <c r="I39" s="3" t="s">
        <v>52</v>
      </c>
    </row>
    <row r="40" ht="12.75" customHeight="1">
      <c r="C40" s="10"/>
      <c r="D40" s="18"/>
      <c r="E40" s="18"/>
      <c r="F40" s="18"/>
    </row>
    <row r="41" ht="12.75" customHeight="1">
      <c r="C41" s="10"/>
      <c r="D41" s="18"/>
      <c r="E41" s="18"/>
      <c r="F41" s="18"/>
    </row>
    <row r="42" ht="12.75" customHeight="1">
      <c r="C42" s="10"/>
      <c r="D42" s="18"/>
      <c r="E42" s="18"/>
      <c r="F42" s="18"/>
      <c r="H42" s="4" t="s">
        <v>53</v>
      </c>
    </row>
    <row r="43" ht="12.75" customHeight="1">
      <c r="C43" s="24" t="s">
        <v>54</v>
      </c>
      <c r="H43" s="4" t="s">
        <v>55</v>
      </c>
    </row>
    <row r="44" ht="12.75" customHeight="1">
      <c r="C44" s="10"/>
      <c r="D44" s="20" t="s">
        <v>49</v>
      </c>
      <c r="I44" s="25">
        <v>0.95</v>
      </c>
      <c r="J44" s="25">
        <v>0.975</v>
      </c>
      <c r="K44" s="25">
        <v>0.99</v>
      </c>
    </row>
    <row r="45" ht="12.75" customHeight="1">
      <c r="C45" s="10"/>
      <c r="D45" s="20"/>
      <c r="E45" s="4" t="s">
        <v>56</v>
      </c>
      <c r="F45" s="4" t="s">
        <v>57</v>
      </c>
      <c r="I45" s="26"/>
      <c r="J45" s="26"/>
      <c r="K45" s="26"/>
    </row>
    <row r="46" ht="12.75" customHeight="1">
      <c r="B46" s="3" t="s">
        <v>18</v>
      </c>
      <c r="D46" s="23">
        <v>50.0</v>
      </c>
      <c r="E46" s="10"/>
      <c r="F46" s="18">
        <f>1/(D46*D28)*1000000</f>
        <v>1521.402582</v>
      </c>
      <c r="G46" s="3" t="s">
        <v>52</v>
      </c>
      <c r="I46" s="18">
        <f>F46*I55</f>
        <v>4564.207747</v>
      </c>
      <c r="J46" s="18">
        <f>F46*J55</f>
        <v>5613.975529</v>
      </c>
      <c r="K46" s="18">
        <f>F46*K55</f>
        <v>7013.665904</v>
      </c>
    </row>
    <row r="47" ht="12.75" customHeight="1">
      <c r="C47" s="10"/>
      <c r="D47" s="18"/>
      <c r="E47" s="10"/>
      <c r="I47" s="18"/>
      <c r="J47" s="18"/>
      <c r="K47" s="18"/>
    </row>
    <row r="48" ht="12.75" customHeight="1">
      <c r="B48" s="3" t="s">
        <v>14</v>
      </c>
      <c r="D48" s="12">
        <v>50.0</v>
      </c>
      <c r="E48" s="10"/>
      <c r="F48" s="18">
        <f>1/(D48*D26)*1000000</f>
        <v>6085.610329</v>
      </c>
      <c r="G48" s="3" t="s">
        <v>52</v>
      </c>
      <c r="I48" s="18">
        <f>F48*I55</f>
        <v>18256.83099</v>
      </c>
      <c r="J48" s="18">
        <f>F48*J55</f>
        <v>22455.90211</v>
      </c>
      <c r="K48" s="18">
        <f>F48*K55</f>
        <v>28054.66362</v>
      </c>
    </row>
    <row r="49" ht="12.75" customHeight="1">
      <c r="C49" s="10"/>
    </row>
    <row r="50" ht="12.75" customHeight="1">
      <c r="C50" s="10"/>
      <c r="I50" s="3" t="s">
        <v>58</v>
      </c>
    </row>
    <row r="51" ht="12.75" customHeight="1">
      <c r="C51" s="10"/>
    </row>
    <row r="52" ht="12.75" customHeight="1">
      <c r="B52" s="4" t="s">
        <v>59</v>
      </c>
      <c r="C52" s="10"/>
      <c r="I52" s="3" t="s">
        <v>60</v>
      </c>
    </row>
    <row r="53" ht="12.75" customHeight="1">
      <c r="B53" s="4" t="s">
        <v>61</v>
      </c>
      <c r="C53" s="10"/>
      <c r="I53" s="3" t="s">
        <v>62</v>
      </c>
    </row>
    <row r="54" ht="12.75" customHeight="1">
      <c r="I54" s="25">
        <v>0.95</v>
      </c>
      <c r="J54" s="25">
        <v>0.975</v>
      </c>
      <c r="K54" s="25">
        <v>0.99</v>
      </c>
    </row>
    <row r="55" ht="12.75" customHeight="1">
      <c r="C55" s="4" t="s">
        <v>63</v>
      </c>
      <c r="D55" s="4" t="s">
        <v>64</v>
      </c>
      <c r="I55" s="27">
        <v>3.0</v>
      </c>
      <c r="J55" s="27">
        <v>3.69</v>
      </c>
      <c r="K55" s="27">
        <v>4.61</v>
      </c>
    </row>
    <row r="56" ht="12.75" customHeight="1">
      <c r="C56" s="10" t="s">
        <v>65</v>
      </c>
      <c r="D56" s="3" t="s">
        <v>18</v>
      </c>
      <c r="F56" s="3" t="s">
        <v>14</v>
      </c>
      <c r="I56" s="3" t="s">
        <v>66</v>
      </c>
    </row>
    <row r="57" ht="12.75" customHeight="1">
      <c r="C57" s="28" t="s">
        <v>67</v>
      </c>
      <c r="I57" s="3" t="s">
        <v>68</v>
      </c>
    </row>
    <row r="58" ht="12.75" customHeight="1">
      <c r="C58" s="10">
        <v>1.0</v>
      </c>
      <c r="D58" s="18">
        <f t="shared" ref="D58:D67" si="1">C58/$D$28*1000000</f>
        <v>76070.12911</v>
      </c>
      <c r="F58" s="18">
        <f t="shared" ref="F58:F67" si="2">C58/$D$26*1000000</f>
        <v>304280.5165</v>
      </c>
      <c r="I58" s="3" t="s">
        <v>69</v>
      </c>
    </row>
    <row r="59" ht="12.75" customHeight="1">
      <c r="C59" s="10">
        <v>2.0</v>
      </c>
      <c r="D59" s="18">
        <f t="shared" si="1"/>
        <v>152140.2582</v>
      </c>
      <c r="F59" s="18">
        <f t="shared" si="2"/>
        <v>608561.0329</v>
      </c>
    </row>
    <row r="60" ht="12.75" customHeight="1">
      <c r="C60" s="10">
        <v>3.0</v>
      </c>
      <c r="D60" s="18">
        <f t="shared" si="1"/>
        <v>228210.3873</v>
      </c>
      <c r="F60" s="18">
        <f t="shared" si="2"/>
        <v>912841.5494</v>
      </c>
      <c r="I60" s="3" t="s">
        <v>70</v>
      </c>
    </row>
    <row r="61" ht="12.75" customHeight="1">
      <c r="C61" s="10">
        <v>4.0</v>
      </c>
      <c r="D61" s="18">
        <f t="shared" si="1"/>
        <v>304280.5165</v>
      </c>
      <c r="F61" s="18">
        <f t="shared" si="2"/>
        <v>1217122.066</v>
      </c>
      <c r="I61" s="3" t="s">
        <v>71</v>
      </c>
    </row>
    <row r="62" ht="12.75" customHeight="1">
      <c r="C62" s="10">
        <v>5.0</v>
      </c>
      <c r="D62" s="18">
        <f t="shared" si="1"/>
        <v>380350.6456</v>
      </c>
      <c r="F62" s="18">
        <f t="shared" si="2"/>
        <v>1521402.582</v>
      </c>
    </row>
    <row r="63" ht="12.75" customHeight="1">
      <c r="C63" s="10">
        <v>6.0</v>
      </c>
      <c r="D63" s="18">
        <f t="shared" si="1"/>
        <v>456420.7747</v>
      </c>
      <c r="F63" s="18">
        <f t="shared" si="2"/>
        <v>1825683.099</v>
      </c>
    </row>
    <row r="64" ht="12.75" customHeight="1">
      <c r="C64" s="10">
        <v>7.0</v>
      </c>
      <c r="D64" s="18">
        <f t="shared" si="1"/>
        <v>532490.9038</v>
      </c>
      <c r="F64" s="18">
        <f t="shared" si="2"/>
        <v>2129963.615</v>
      </c>
    </row>
    <row r="65" ht="12.75" customHeight="1">
      <c r="C65" s="10">
        <v>8.0</v>
      </c>
      <c r="D65" s="18">
        <f t="shared" si="1"/>
        <v>608561.0329</v>
      </c>
      <c r="F65" s="18">
        <f t="shared" si="2"/>
        <v>2434244.132</v>
      </c>
    </row>
    <row r="66" ht="12.75" customHeight="1">
      <c r="C66" s="10">
        <v>9.0</v>
      </c>
      <c r="D66" s="18">
        <f t="shared" si="1"/>
        <v>684631.162</v>
      </c>
      <c r="F66" s="18">
        <f t="shared" si="2"/>
        <v>2738524.648</v>
      </c>
    </row>
    <row r="67" ht="12.75" customHeight="1">
      <c r="C67" s="10">
        <v>10.0</v>
      </c>
      <c r="D67" s="18">
        <f t="shared" si="1"/>
        <v>760701.2911</v>
      </c>
      <c r="F67" s="18">
        <f t="shared" si="2"/>
        <v>3042805.165</v>
      </c>
    </row>
    <row r="68" ht="12.75" customHeight="1">
      <c r="C68" s="10"/>
      <c r="D68" s="10"/>
      <c r="E68" s="10"/>
      <c r="F68" s="10"/>
    </row>
    <row r="69" ht="12.75" customHeight="1">
      <c r="C69" s="24" t="s">
        <v>72</v>
      </c>
      <c r="D69" s="10"/>
      <c r="E69" s="10"/>
      <c r="F69" s="10"/>
    </row>
    <row r="70" ht="12.75" customHeight="1">
      <c r="C70" s="10" t="s">
        <v>73</v>
      </c>
      <c r="D70" s="3" t="s">
        <v>18</v>
      </c>
      <c r="F70" s="3" t="s">
        <v>14</v>
      </c>
    </row>
    <row r="71" ht="12.75" customHeight="1">
      <c r="C71" s="28" t="s">
        <v>67</v>
      </c>
    </row>
    <row r="72" ht="12.75" customHeight="1">
      <c r="C72" s="10">
        <v>1.0</v>
      </c>
      <c r="D72" s="18">
        <f>C72/$D$28*1000000</f>
        <v>76070.12911</v>
      </c>
      <c r="F72" s="18">
        <f>C72/$D$26*1000000</f>
        <v>304280.5165</v>
      </c>
    </row>
    <row r="73" ht="12.75" customHeight="1">
      <c r="C73" s="10">
        <v>2.0</v>
      </c>
      <c r="D73" s="18">
        <f t="shared" ref="D73:D86" si="3">$D$72/C73</f>
        <v>38035.06456</v>
      </c>
      <c r="F73" s="18">
        <f t="shared" ref="F73:F86" si="4">$F$72/C73</f>
        <v>152140.2582</v>
      </c>
    </row>
    <row r="74" ht="12.75" customHeight="1">
      <c r="C74" s="10">
        <v>3.0</v>
      </c>
      <c r="D74" s="18">
        <f t="shared" si="3"/>
        <v>25356.7097</v>
      </c>
      <c r="F74" s="18">
        <f t="shared" si="4"/>
        <v>101426.8388</v>
      </c>
    </row>
    <row r="75" ht="12.75" customHeight="1">
      <c r="C75" s="10">
        <v>4.0</v>
      </c>
      <c r="D75" s="18">
        <f t="shared" si="3"/>
        <v>19017.53228</v>
      </c>
      <c r="F75" s="18">
        <f t="shared" si="4"/>
        <v>76070.12911</v>
      </c>
    </row>
    <row r="76" ht="12.75" customHeight="1">
      <c r="C76" s="10">
        <v>5.0</v>
      </c>
      <c r="D76" s="18">
        <f t="shared" si="3"/>
        <v>15214.02582</v>
      </c>
      <c r="F76" s="18">
        <f t="shared" si="4"/>
        <v>60856.10329</v>
      </c>
    </row>
    <row r="77" ht="12.75" customHeight="1">
      <c r="C77" s="10">
        <v>6.0</v>
      </c>
      <c r="D77" s="18">
        <f t="shared" si="3"/>
        <v>12678.35485</v>
      </c>
      <c r="F77" s="18">
        <f t="shared" si="4"/>
        <v>50713.41941</v>
      </c>
    </row>
    <row r="78" ht="12.75" customHeight="1">
      <c r="C78" s="10">
        <v>7.0</v>
      </c>
      <c r="D78" s="18">
        <f t="shared" si="3"/>
        <v>10867.1613</v>
      </c>
      <c r="F78" s="18">
        <f t="shared" si="4"/>
        <v>43468.64521</v>
      </c>
    </row>
    <row r="79" ht="12.75" customHeight="1">
      <c r="C79" s="10">
        <v>8.0</v>
      </c>
      <c r="D79" s="18">
        <f t="shared" si="3"/>
        <v>9508.766139</v>
      </c>
      <c r="F79" s="18">
        <f t="shared" si="4"/>
        <v>38035.06456</v>
      </c>
    </row>
    <row r="80" ht="12.75" customHeight="1">
      <c r="C80" s="10">
        <v>9.0</v>
      </c>
      <c r="D80" s="18">
        <f t="shared" si="3"/>
        <v>8452.236568</v>
      </c>
      <c r="F80" s="18">
        <f t="shared" si="4"/>
        <v>33808.94627</v>
      </c>
    </row>
    <row r="81" ht="12.75" customHeight="1">
      <c r="C81" s="10">
        <v>10.0</v>
      </c>
      <c r="D81" s="18">
        <f t="shared" si="3"/>
        <v>7607.012911</v>
      </c>
      <c r="F81" s="18">
        <f t="shared" si="4"/>
        <v>30428.05165</v>
      </c>
    </row>
    <row r="82" ht="12.75" customHeight="1">
      <c r="C82" s="10">
        <v>20.0</v>
      </c>
      <c r="D82" s="18">
        <f t="shared" si="3"/>
        <v>3803.506456</v>
      </c>
      <c r="F82" s="18">
        <f t="shared" si="4"/>
        <v>15214.02582</v>
      </c>
    </row>
    <row r="83" ht="12.75" customHeight="1">
      <c r="C83" s="10">
        <v>40.0</v>
      </c>
      <c r="D83" s="18">
        <f t="shared" si="3"/>
        <v>1901.753228</v>
      </c>
      <c r="F83" s="18">
        <f t="shared" si="4"/>
        <v>7607.012911</v>
      </c>
    </row>
    <row r="84" ht="12.75" customHeight="1">
      <c r="C84" s="10">
        <v>100.0</v>
      </c>
      <c r="D84" s="18">
        <f t="shared" si="3"/>
        <v>760.7012911</v>
      </c>
      <c r="F84" s="18">
        <f t="shared" si="4"/>
        <v>3042.805165</v>
      </c>
    </row>
    <row r="85" ht="12.75" customHeight="1">
      <c r="C85" s="10">
        <v>200.0</v>
      </c>
      <c r="D85" s="18">
        <f t="shared" si="3"/>
        <v>380.3506456</v>
      </c>
      <c r="F85" s="18">
        <f t="shared" si="4"/>
        <v>1521.402582</v>
      </c>
    </row>
    <row r="86" ht="12.75" customHeight="1">
      <c r="C86" s="10">
        <v>400.0</v>
      </c>
      <c r="D86" s="18">
        <f t="shared" si="3"/>
        <v>190.1753228</v>
      </c>
      <c r="F86" s="18">
        <f t="shared" si="4"/>
        <v>760.7012911</v>
      </c>
    </row>
    <row r="87" ht="12.75" customHeight="1">
      <c r="C87" s="10"/>
    </row>
    <row r="88" ht="12.75" customHeight="1">
      <c r="C88" s="10"/>
    </row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>
      <c r="C121" s="10"/>
      <c r="D121" s="18"/>
      <c r="E121" s="18"/>
      <c r="F121" s="18"/>
    </row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6" width="9.14"/>
    <col customWidth="1" min="7" max="26" width="10.0"/>
  </cols>
  <sheetData>
    <row r="1" ht="12.75" customHeight="1"/>
    <row r="2" ht="12.75" customHeight="1"/>
    <row r="3" ht="12.75" customHeight="1"/>
    <row r="4" ht="12.75" customHeight="1">
      <c r="B4" s="4" t="s">
        <v>74</v>
      </c>
    </row>
    <row r="5" ht="12.75" customHeight="1"/>
    <row r="6" ht="12.75" customHeight="1">
      <c r="B6" s="3" t="s">
        <v>75</v>
      </c>
    </row>
    <row r="7" ht="12.75" customHeight="1">
      <c r="B7" s="3" t="s">
        <v>76</v>
      </c>
    </row>
    <row r="8" ht="12.75" customHeight="1">
      <c r="B8" s="3" t="s">
        <v>77</v>
      </c>
    </row>
    <row r="9" ht="12.75" customHeight="1">
      <c r="B9" s="3" t="s">
        <v>78</v>
      </c>
    </row>
    <row r="10" ht="12.75" customHeight="1">
      <c r="B10" s="3" t="s">
        <v>79</v>
      </c>
    </row>
    <row r="11" ht="12.75" customHeight="1">
      <c r="B11" s="3" t="s">
        <v>80</v>
      </c>
    </row>
    <row r="12" ht="12.75" customHeight="1">
      <c r="B12" s="3" t="s">
        <v>81</v>
      </c>
    </row>
    <row r="13" ht="12.75" customHeight="1">
      <c r="B13" s="3" t="s">
        <v>82</v>
      </c>
    </row>
    <row r="14" ht="12.75" customHeight="1">
      <c r="B14" s="3" t="s">
        <v>83</v>
      </c>
    </row>
    <row r="15" ht="12.75" customHeight="1"/>
    <row r="16" ht="12.75" customHeight="1"/>
    <row r="17" ht="12.75" customHeight="1">
      <c r="B17" s="4" t="s">
        <v>84</v>
      </c>
    </row>
    <row r="18" ht="12.75" customHeight="1"/>
    <row r="19" ht="12.75" customHeight="1">
      <c r="B19" s="3" t="s">
        <v>85</v>
      </c>
    </row>
    <row r="20" ht="12.75" customHeight="1">
      <c r="B20" s="3" t="s">
        <v>86</v>
      </c>
    </row>
    <row r="21" ht="12.75" customHeight="1">
      <c r="B21" s="3" t="s">
        <v>87</v>
      </c>
    </row>
    <row r="22" ht="12.75" customHeight="1">
      <c r="B22" s="3" t="s">
        <v>88</v>
      </c>
    </row>
    <row r="23" ht="12.75" customHeight="1">
      <c r="B23" s="3" t="s">
        <v>89</v>
      </c>
    </row>
    <row r="24" ht="12.75" customHeight="1">
      <c r="B24" s="3" t="s">
        <v>90</v>
      </c>
    </row>
    <row r="25" ht="12.75" customHeight="1"/>
    <row r="26" ht="12.75" customHeight="1">
      <c r="B26" s="3" t="s">
        <v>91</v>
      </c>
    </row>
    <row r="27" ht="12.75" customHeight="1">
      <c r="B27" s="3" t="s">
        <v>92</v>
      </c>
    </row>
    <row r="28" ht="12.75" customHeight="1">
      <c r="B28" s="3" t="s">
        <v>93</v>
      </c>
    </row>
    <row r="29" ht="12.75" customHeight="1"/>
    <row r="30" ht="12.75" customHeight="1">
      <c r="B30" s="3" t="s">
        <v>94</v>
      </c>
    </row>
    <row r="31" ht="12.75" customHeight="1">
      <c r="B31" s="3" t="s">
        <v>95</v>
      </c>
    </row>
    <row r="32" ht="12.75" customHeight="1">
      <c r="B32" s="3" t="s">
        <v>96</v>
      </c>
    </row>
    <row r="33" ht="12.75" customHeight="1"/>
    <row r="34" ht="12.75" customHeight="1"/>
    <row r="35" ht="12.75" customHeight="1">
      <c r="B35" s="4" t="s">
        <v>97</v>
      </c>
    </row>
    <row r="36" ht="12.75" customHeight="1">
      <c r="B36" s="4" t="s">
        <v>98</v>
      </c>
    </row>
    <row r="37" ht="12.75" customHeight="1">
      <c r="B37" s="4" t="s">
        <v>99</v>
      </c>
    </row>
    <row r="38" ht="12.75" customHeight="1">
      <c r="B38" s="4" t="s">
        <v>100</v>
      </c>
    </row>
    <row r="39" ht="12.75" customHeight="1">
      <c r="B39" s="4" t="s">
        <v>101</v>
      </c>
    </row>
    <row r="40" ht="12.75" customHeight="1">
      <c r="B40" s="4" t="s">
        <v>102</v>
      </c>
    </row>
    <row r="41" ht="12.75" customHeight="1">
      <c r="B41" s="4"/>
    </row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6.57"/>
    <col customWidth="1" min="2" max="2" width="9.14"/>
    <col customWidth="1" min="3" max="3" width="92.43"/>
    <col customWidth="1" min="4" max="4" width="119.86"/>
    <col customWidth="1" min="5" max="6" width="9.14"/>
    <col customWidth="1" min="7" max="26" width="10.0"/>
  </cols>
  <sheetData>
    <row r="1" ht="12.75" customHeight="1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ht="12.75" customHeigh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ht="24.0" customHeight="1">
      <c r="A3" s="30" t="s">
        <v>103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ht="24.0" customHeight="1">
      <c r="A4" s="31" t="s">
        <v>104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ht="180.75" customHeight="1">
      <c r="A5" s="32" t="s">
        <v>105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ht="12.75" customHeight="1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ht="12.75" customHeight="1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ht="12.75" customHeight="1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ht="12.75" customHeight="1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ht="12.75" customHeight="1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ht="12.75" customHeight="1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ht="12.75" customHeight="1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ht="12.75" customHeight="1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ht="12.75" customHeight="1">
      <c r="A14" s="29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ht="12.75" customHeight="1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ht="12.75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ht="12.75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ht="12.75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ht="12.75" customHeight="1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ht="327.75" customHeight="1">
      <c r="A20" s="33" t="s">
        <v>106</v>
      </c>
      <c r="B20" s="29"/>
      <c r="C20" s="29"/>
      <c r="D20" s="29"/>
      <c r="E20" s="29"/>
      <c r="F20" s="34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ht="12.75" customHeight="1">
      <c r="A21" s="35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ht="12.75" customHeight="1">
      <c r="A22" s="36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ht="12.75" customHeight="1">
      <c r="A23" s="35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ht="12.75" customHeight="1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ht="1.5" customHeight="1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ht="186.0" customHeight="1">
      <c r="A26" s="29"/>
      <c r="B26" s="29"/>
      <c r="C26" s="32" t="s">
        <v>107</v>
      </c>
      <c r="D26" s="32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ht="12.75" customHeight="1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ht="12.75" customHeight="1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ht="12.75" customHeight="1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ht="12.75" customHeight="1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ht="12.75" customHeight="1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ht="12.75" customHeight="1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ht="12.75" customHeight="1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ht="12.75" customHeight="1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ht="12.75" customHeight="1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ht="12.75" customHeight="1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ht="12.75" customHeight="1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ht="12.75" customHeight="1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ht="12.75" customHeight="1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ht="12.75" customHeight="1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ht="12.75" customHeight="1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ht="12.75" customHeight="1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ht="12.75" customHeight="1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ht="12.75" customHeight="1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ht="12.75" customHeight="1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ht="12.75" customHeight="1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ht="250.5" customHeight="1">
      <c r="A47" s="29"/>
      <c r="B47" s="29"/>
      <c r="C47" s="29"/>
      <c r="D47" s="32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ht="81.75" customHeight="1">
      <c r="A48" s="29"/>
      <c r="B48" s="29"/>
      <c r="C48" s="32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ht="12.75" customHeight="1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ht="12.75" customHeight="1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ht="12.75" customHeight="1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ht="12.75" customHeight="1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ht="12.75" customHeight="1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ht="12.75" customHeight="1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ht="12.75" customHeight="1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ht="12.75" customHeight="1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ht="12.75" customHeight="1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ht="12.75" customHeight="1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ht="12.75" customHeight="1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ht="12.75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ht="12.7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ht="12.7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ht="12.7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ht="12.7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ht="12.7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ht="12.7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ht="12.7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ht="12.7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ht="12.7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ht="12.7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ht="12.7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ht="12.7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ht="128.25" customHeight="1">
      <c r="A73" s="29"/>
      <c r="B73" s="29"/>
      <c r="C73" s="32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ht="12.7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ht="12.7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ht="12.75" customHeight="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ht="12.75" customHeight="1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ht="12.75" customHeight="1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ht="12.75" customHeight="1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ht="12.75" customHeight="1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ht="12.75" customHeight="1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ht="12.75" customHeight="1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ht="12.75" customHeight="1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ht="12.75" customHeight="1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ht="12.75" customHeight="1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ht="12.75" customHeight="1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ht="12.75" customHeigh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ht="12.75" customHeigh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ht="12.75" customHeigh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ht="12.75" customHeigh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ht="12.75" customHeigh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ht="12.75" customHeigh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ht="12.75" customHeigh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ht="12.75" customHeigh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ht="12.75" customHeigh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ht="12.75" customHeigh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ht="12.75" customHeigh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ht="12.75" customHeigh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ht="12.75" customHeigh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ht="12.75" customHeigh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ht="12.75" customHeigh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ht="12.75" customHeigh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ht="12.75" customHeigh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ht="12.75" customHeigh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ht="12.75" customHeigh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ht="12.75" customHeigh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ht="12.75" customHeigh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ht="12.75" customHeigh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ht="12.75" customHeigh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ht="12.75" customHeigh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ht="12.75" customHeigh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ht="12.75" customHeigh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ht="12.75" customHeigh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ht="12.75" customHeigh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ht="12.75" customHeigh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ht="12.75" customHeigh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ht="12.75" customHeigh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ht="12.75" customHeigh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ht="12.75" customHeigh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ht="12.75" customHeigh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ht="12.75" customHeigh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ht="12.75" customHeigh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ht="12.75" customHeigh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ht="12.75" customHeigh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ht="12.75" customHeigh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ht="12.75" customHeigh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ht="12.75" customHeigh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ht="12.75" customHeigh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ht="12.75" customHeigh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ht="12.75" customHeigh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ht="12.75" customHeigh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ht="12.75" customHeigh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ht="12.75" customHeigh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ht="12.75" customHeigh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ht="12.75" customHeigh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ht="12.75" customHeigh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ht="12.75" customHeigh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ht="12.75" customHeigh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ht="12.75" customHeigh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ht="12.75" customHeigh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ht="12.75" customHeigh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ht="12.75" customHeigh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ht="12.75" customHeigh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ht="12.75" customHeigh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ht="12.75" customHeigh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ht="12.75" customHeigh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ht="12.75" customHeigh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ht="12.75" customHeigh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ht="12.75" customHeigh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ht="12.75" customHeigh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ht="12.75" customHeigh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ht="12.75" customHeigh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ht="12.75" customHeigh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ht="12.75" customHeigh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ht="12.75" customHeigh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ht="12.75" customHeigh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ht="12.75" customHeigh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ht="12.75" customHeigh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ht="12.75" customHeigh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ht="12.75" customHeigh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ht="12.75" customHeigh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ht="12.75" customHeigh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ht="12.75" customHeigh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ht="12.75" customHeigh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ht="12.75" customHeigh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ht="12.75" customHeigh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ht="12.75" customHeigh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ht="12.75" customHeigh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ht="12.75" customHeigh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ht="12.75" customHeigh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ht="12.75" customHeigh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ht="12.75" customHeigh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ht="12.75" customHeigh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ht="12.75" customHeigh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ht="12.75" customHeigh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ht="12.75" customHeigh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ht="12.75" customHeigh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ht="12.75" customHeigh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ht="12.75" customHeigh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ht="12.75" customHeigh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ht="12.75" customHeigh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ht="12.75" customHeigh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ht="12.75" customHeigh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ht="12.75" customHeigh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ht="12.75" customHeigh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ht="12.75" customHeigh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ht="12.75" customHeigh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ht="12.75" customHeigh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ht="12.75" customHeigh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ht="12.75" customHeigh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ht="12.75" customHeigh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ht="12.75" customHeigh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ht="12.75" customHeigh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ht="12.75" customHeigh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ht="12.75" customHeigh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ht="12.75" customHeigh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ht="12.75" customHeigh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ht="12.75" customHeigh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ht="12.75" customHeigh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ht="12.75" customHeigh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ht="12.75" customHeigh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ht="12.75" customHeigh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ht="12.75" customHeigh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ht="12.75" customHeigh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ht="12.75" customHeigh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ht="12.75" customHeigh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ht="12.75" customHeigh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ht="12.75" customHeigh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ht="12.75" customHeigh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ht="12.75" customHeigh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ht="12.75" customHeigh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ht="12.75" customHeigh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ht="12.75" customHeigh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ht="12.75" customHeigh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ht="12.75" customHeigh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ht="12.75" customHeigh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ht="12.75" customHeigh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ht="12.75" customHeigh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ht="12.75" customHeigh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ht="12.75" customHeigh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ht="12.75" customHeigh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ht="12.75" customHeigh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ht="12.75" customHeigh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ht="12.75" customHeigh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ht="12.75" customHeigh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ht="12.75" customHeigh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ht="12.75" customHeigh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ht="12.75" customHeigh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ht="12.75" customHeigh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ht="12.75" customHeigh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ht="12.75" customHeigh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ht="12.75" customHeigh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ht="12.75" customHeigh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ht="12.75" customHeigh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ht="12.75" customHeigh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ht="12.75" customHeigh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ht="12.75" customHeigh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ht="12.75" customHeigh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ht="12.75" customHeigh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ht="12.75" customHeigh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ht="12.75" customHeigh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ht="12.75" customHeigh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ht="12.75" customHeigh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ht="12.75" customHeigh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ht="12.75" customHeigh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ht="12.75" customHeigh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ht="12.75" customHeigh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ht="12.75" customHeigh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ht="12.75" customHeigh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ht="12.75" customHeigh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ht="12.75" customHeigh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ht="12.75" customHeigh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ht="12.75" customHeigh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ht="12.75" customHeigh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ht="12.75" customHeigh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ht="12.75" customHeigh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ht="12.75" customHeigh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ht="12.75" customHeigh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ht="12.75" customHeigh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ht="12.75" customHeigh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ht="12.75" customHeigh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ht="12.75" customHeigh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ht="12.75" customHeigh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ht="12.75" customHeigh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ht="12.75" customHeigh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ht="12.75" customHeigh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ht="12.75" customHeigh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ht="12.75" customHeigh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ht="12.75" customHeigh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ht="12.75" customHeigh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ht="12.75" customHeigh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ht="12.75" customHeigh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ht="12.75" customHeigh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ht="12.75" customHeigh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ht="12.75" customHeigh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ht="12.75" customHeigh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ht="12.75" customHeigh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ht="12.75" customHeigh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ht="12.75" customHeigh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ht="12.75" customHeigh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ht="12.75" customHeigh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ht="12.75" customHeigh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ht="12.75" customHeigh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ht="12.75" customHeigh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ht="12.75" customHeigh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ht="12.75" customHeigh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ht="12.75" customHeigh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ht="12.75" customHeigh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ht="12.75" customHeigh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ht="12.75" customHeigh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ht="12.75" customHeigh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ht="12.75" customHeigh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ht="12.75" customHeigh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ht="12.75" customHeigh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ht="12.75" customHeigh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ht="12.75" customHeigh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ht="12.75" customHeigh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ht="12.75" customHeigh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ht="12.75" customHeigh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ht="12.75" customHeigh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ht="12.75" customHeigh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ht="12.75" customHeigh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ht="12.75" customHeigh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ht="12.75" customHeigh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ht="12.75" customHeigh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ht="12.75" customHeigh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ht="12.75" customHeigh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ht="12.75" customHeigh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ht="12.75" customHeigh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ht="12.75" customHeigh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ht="12.75" customHeigh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ht="12.75" customHeigh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ht="12.75" customHeigh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ht="12.75" customHeigh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ht="12.75" customHeigh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ht="12.75" customHeigh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ht="12.75" customHeigh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ht="12.75" customHeigh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ht="12.75" customHeigh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ht="12.75" customHeigh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ht="12.75" customHeigh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ht="12.75" customHeigh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ht="12.75" customHeigh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ht="12.75" customHeigh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ht="12.75" customHeigh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ht="12.75" customHeigh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ht="12.75" customHeigh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ht="12.75" customHeigh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ht="12.75" customHeigh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ht="12.75" customHeigh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ht="12.75" customHeigh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ht="12.75" customHeigh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ht="12.75" customHeigh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ht="12.75" customHeigh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ht="12.75" customHeigh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ht="12.75" customHeigh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ht="12.75" customHeigh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ht="12.75" customHeigh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ht="12.75" customHeigh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ht="12.75" customHeigh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ht="12.75" customHeigh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ht="12.75" customHeigh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ht="12.75" customHeigh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ht="12.75" customHeigh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ht="12.75" customHeigh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ht="12.75" customHeigh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ht="12.75" customHeigh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ht="12.75" customHeigh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ht="12.75" customHeigh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ht="12.75" customHeigh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ht="12.75" customHeigh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ht="12.75" customHeigh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ht="12.75" customHeigh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ht="12.75" customHeigh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ht="12.75" customHeigh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ht="12.75" customHeigh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ht="12.75" customHeigh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ht="12.75" customHeigh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ht="12.75" customHeigh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ht="12.75" customHeigh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ht="12.75" customHeigh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ht="12.75" customHeigh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ht="12.75" customHeigh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ht="12.75" customHeigh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ht="12.75" customHeigh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ht="12.75" customHeigh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ht="12.75" customHeigh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ht="12.75" customHeigh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ht="12.75" customHeigh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ht="12.75" customHeigh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ht="12.75" customHeigh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ht="12.75" customHeigh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ht="12.75" customHeigh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ht="12.75" customHeigh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ht="12.75" customHeigh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ht="12.75" customHeigh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ht="12.75" customHeigh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ht="12.75" customHeigh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ht="12.75" customHeigh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ht="12.75" customHeigh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ht="12.75" customHeigh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ht="12.75" customHeigh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ht="12.75" customHeigh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ht="12.75" customHeigh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ht="12.75" customHeigh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ht="12.75" customHeigh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ht="12.75" customHeigh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ht="12.75" customHeigh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ht="12.75" customHeigh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ht="12.75" customHeigh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ht="12.75" customHeigh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ht="12.75" customHeigh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ht="12.75" customHeigh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ht="12.75" customHeigh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ht="12.75" customHeigh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ht="12.75" customHeigh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ht="12.75" customHeigh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ht="12.75" customHeigh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ht="12.75" customHeigh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ht="12.75" customHeigh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ht="12.75" customHeigh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ht="12.75" customHeigh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ht="12.75" customHeigh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ht="12.75" customHeigh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ht="12.75" customHeigh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ht="12.75" customHeigh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ht="12.75" customHeigh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ht="12.75" customHeigh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ht="12.75" customHeigh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ht="12.75" customHeigh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ht="12.75" customHeigh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ht="12.75" customHeigh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ht="12.75" customHeigh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ht="12.75" customHeigh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ht="12.75" customHeigh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ht="12.75" customHeigh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ht="12.75" customHeigh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ht="12.75" customHeigh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ht="12.75" customHeigh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ht="12.75" customHeigh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ht="12.75" customHeigh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ht="12.75" customHeigh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ht="12.75" customHeigh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ht="12.75" customHeigh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ht="12.75" customHeigh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ht="12.75" customHeigh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ht="12.75" customHeigh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ht="12.75" customHeigh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ht="12.75" customHeigh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ht="12.75" customHeigh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ht="12.75" customHeigh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ht="12.75" customHeigh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ht="12.75" customHeigh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ht="12.75" customHeigh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ht="12.75" customHeigh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ht="12.75" customHeigh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ht="12.75" customHeigh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ht="12.75" customHeigh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ht="12.75" customHeigh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ht="12.75" customHeigh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ht="12.75" customHeigh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ht="12.75" customHeigh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ht="12.75" customHeigh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ht="12.75" customHeigh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ht="12.75" customHeigh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ht="12.75" customHeigh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ht="12.75" customHeigh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ht="12.75" customHeigh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ht="12.75" customHeigh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ht="12.75" customHeigh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ht="12.75" customHeigh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ht="12.75" customHeigh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ht="12.75" customHeigh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ht="12.75" customHeigh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ht="12.75" customHeigh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ht="12.75" customHeigh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ht="12.75" customHeigh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ht="12.75" customHeigh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ht="12.75" customHeigh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ht="12.75" customHeigh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ht="12.75" customHeigh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ht="12.75" customHeigh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ht="12.75" customHeigh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ht="12.75" customHeigh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ht="12.75" customHeigh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ht="12.75" customHeigh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ht="12.75" customHeigh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ht="12.75" customHeigh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ht="12.75" customHeigh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ht="12.75" customHeigh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ht="12.75" customHeigh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ht="12.75" customHeigh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ht="12.75" customHeigh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ht="12.75" customHeigh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ht="12.75" customHeigh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ht="12.75" customHeigh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ht="12.75" customHeigh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ht="12.75" customHeigh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ht="12.75" customHeigh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ht="12.75" customHeigh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ht="12.75" customHeigh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ht="12.75" customHeigh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ht="12.75" customHeigh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ht="12.75" customHeigh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ht="12.75" customHeigh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ht="12.75" customHeigh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ht="12.75" customHeigh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ht="12.75" customHeigh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ht="12.75" customHeigh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ht="12.75" customHeigh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ht="12.75" customHeigh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ht="12.75" customHeigh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ht="12.75" customHeigh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ht="12.75" customHeigh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ht="12.75" customHeigh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ht="12.75" customHeigh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ht="12.75" customHeigh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ht="12.75" customHeigh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ht="12.75" customHeigh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ht="12.75" customHeigh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ht="12.75" customHeigh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ht="12.75" customHeigh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ht="12.75" customHeigh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ht="12.75" customHeigh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ht="12.75" customHeigh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ht="12.75" customHeigh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ht="12.75" customHeigh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ht="12.75" customHeigh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ht="12.75" customHeigh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ht="12.75" customHeigh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ht="12.75" customHeigh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ht="12.75" customHeigh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ht="12.75" customHeigh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ht="12.75" customHeigh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ht="12.75" customHeigh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ht="12.75" customHeigh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ht="12.75" customHeigh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ht="12.75" customHeigh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ht="12.75" customHeigh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ht="12.75" customHeigh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ht="12.75" customHeigh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ht="12.75" customHeigh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ht="12.75" customHeigh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ht="12.75" customHeigh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ht="12.75" customHeigh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ht="12.75" customHeigh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ht="12.75" customHeigh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ht="12.75" customHeigh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ht="12.75" customHeigh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ht="12.75" customHeigh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ht="12.75" customHeigh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ht="12.75" customHeigh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ht="12.75" customHeigh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ht="12.75" customHeigh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ht="12.75" customHeigh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ht="12.75" customHeigh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ht="12.75" customHeigh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ht="12.75" customHeigh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ht="12.75" customHeigh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ht="12.75" customHeigh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ht="12.75" customHeigh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ht="12.75" customHeigh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ht="12.75" customHeigh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ht="12.75" customHeigh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ht="12.75" customHeigh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ht="12.75" customHeigh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ht="12.75" customHeigh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ht="12.75" customHeigh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ht="12.75" customHeigh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ht="12.75" customHeigh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ht="12.75" customHeigh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ht="12.75" customHeigh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ht="12.75" customHeigh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ht="12.75" customHeigh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ht="12.75" customHeigh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ht="12.75" customHeigh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ht="12.75" customHeigh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ht="12.75" customHeigh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ht="12.75" customHeigh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ht="12.75" customHeigh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ht="12.75" customHeigh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ht="12.75" customHeigh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ht="12.75" customHeigh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ht="12.75" customHeigh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ht="12.75" customHeigh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ht="12.75" customHeigh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ht="12.75" customHeigh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ht="12.75" customHeigh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ht="12.75" customHeigh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ht="12.75" customHeigh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ht="12.75" customHeigh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ht="12.75" customHeigh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ht="12.75" customHeigh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ht="12.75" customHeigh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ht="12.75" customHeigh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ht="12.75" customHeigh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ht="12.75" customHeigh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ht="12.75" customHeigh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ht="12.75" customHeigh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ht="12.75" customHeigh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ht="12.75" customHeigh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ht="12.75" customHeigh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ht="12.75" customHeigh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ht="12.75" customHeigh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ht="12.75" customHeigh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ht="12.75" customHeigh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ht="12.75" customHeigh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ht="12.75" customHeigh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ht="12.75" customHeigh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ht="12.75" customHeigh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ht="12.75" customHeigh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ht="12.75" customHeigh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ht="12.75" customHeigh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ht="12.75" customHeigh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ht="12.75" customHeigh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ht="12.75" customHeigh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ht="12.75" customHeigh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ht="12.75" customHeigh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ht="12.75" customHeigh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ht="12.75" customHeigh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ht="12.75" customHeigh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ht="12.75" customHeigh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ht="12.75" customHeigh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ht="12.75" customHeigh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ht="12.75" customHeigh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ht="12.75" customHeigh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ht="12.75" customHeigh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ht="12.75" customHeigh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ht="12.75" customHeigh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ht="12.75" customHeigh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ht="12.75" customHeigh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ht="12.75" customHeigh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ht="12.75" customHeigh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ht="12.75" customHeigh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ht="12.75" customHeigh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ht="12.75" customHeigh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ht="12.75" customHeigh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ht="12.75" customHeigh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ht="12.75" customHeigh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ht="12.75" customHeigh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ht="12.75" customHeigh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ht="12.75" customHeigh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ht="12.75" customHeigh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ht="12.75" customHeigh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ht="12.75" customHeigh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ht="12.75" customHeigh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ht="12.75" customHeigh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ht="12.75" customHeigh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ht="12.75" customHeigh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ht="12.75" customHeigh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ht="12.75" customHeigh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ht="12.75" customHeigh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ht="12.75" customHeigh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ht="12.75" customHeigh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ht="12.75" customHeigh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ht="12.75" customHeigh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ht="12.75" customHeigh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ht="12.75" customHeigh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ht="12.75" customHeigh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ht="12.75" customHeigh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ht="12.75" customHeigh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ht="12.75" customHeigh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ht="12.75" customHeigh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ht="12.75" customHeigh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ht="12.75" customHeigh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ht="12.75" customHeigh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ht="12.75" customHeigh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ht="12.75" customHeigh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ht="12.75" customHeigh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ht="12.75" customHeigh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ht="12.75" customHeigh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ht="12.75" customHeigh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ht="12.75" customHeigh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ht="12.75" customHeigh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ht="12.75" customHeigh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ht="12.75" customHeigh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ht="12.75" customHeigh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ht="12.75" customHeigh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ht="12.75" customHeigh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ht="12.75" customHeigh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ht="12.75" customHeigh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ht="12.75" customHeigh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ht="12.75" customHeigh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ht="12.75" customHeigh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ht="12.75" customHeigh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ht="12.75" customHeigh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ht="12.75" customHeigh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ht="12.75" customHeigh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ht="12.75" customHeigh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ht="12.75" customHeigh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ht="12.75" customHeigh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ht="12.75" customHeigh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ht="12.75" customHeigh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ht="12.75" customHeigh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ht="12.75" customHeigh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ht="12.75" customHeigh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ht="12.75" customHeigh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ht="12.75" customHeigh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ht="12.75" customHeigh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ht="12.75" customHeigh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ht="12.75" customHeigh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ht="12.75" customHeigh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ht="12.75" customHeigh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ht="12.75" customHeigh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ht="12.75" customHeigh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ht="12.75" customHeigh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ht="12.75" customHeigh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ht="12.75" customHeigh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ht="12.75" customHeigh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ht="12.75" customHeigh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ht="12.75" customHeigh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ht="12.75" customHeigh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ht="12.75" customHeigh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ht="12.75" customHeigh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ht="12.75" customHeigh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ht="12.75" customHeigh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ht="12.75" customHeigh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ht="12.75" customHeigh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ht="12.75" customHeigh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ht="12.75" customHeigh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ht="12.75" customHeigh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ht="12.75" customHeigh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ht="12.75" customHeigh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ht="12.75" customHeigh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ht="12.75" customHeigh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ht="12.75" customHeigh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ht="12.75" customHeigh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ht="12.75" customHeigh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ht="12.75" customHeigh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ht="12.75" customHeigh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ht="12.75" customHeigh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ht="12.75" customHeigh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ht="12.75" customHeigh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ht="12.75" customHeigh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ht="12.75" customHeigh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ht="12.75" customHeigh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ht="12.75" customHeigh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ht="12.75" customHeigh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ht="12.75" customHeigh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ht="12.75" customHeigh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ht="12.75" customHeigh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ht="12.75" customHeigh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ht="12.75" customHeigh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ht="12.75" customHeigh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ht="12.75" customHeigh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ht="12.75" customHeigh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ht="12.75" customHeigh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ht="12.75" customHeigh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ht="12.75" customHeigh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ht="12.75" customHeigh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ht="12.75" customHeigh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ht="12.75" customHeigh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ht="12.75" customHeigh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ht="12.75" customHeigh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ht="12.75" customHeigh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ht="12.75" customHeigh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ht="12.75" customHeigh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ht="12.75" customHeigh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ht="12.75" customHeigh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ht="12.75" customHeigh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ht="12.75" customHeigh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ht="12.75" customHeigh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ht="12.75" customHeigh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ht="12.75" customHeigh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ht="12.75" customHeigh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ht="12.75" customHeigh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ht="12.75" customHeigh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ht="12.75" customHeigh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ht="12.75" customHeigh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ht="12.75" customHeigh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ht="12.75" customHeigh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ht="12.75" customHeigh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ht="12.75" customHeigh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ht="12.75" customHeigh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ht="12.75" customHeigh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ht="12.75" customHeigh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ht="12.75" customHeigh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ht="12.75" customHeigh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ht="12.75" customHeigh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ht="12.75" customHeigh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ht="12.75" customHeigh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ht="12.75" customHeigh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ht="12.75" customHeigh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ht="12.75" customHeigh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ht="12.75" customHeigh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ht="12.75" customHeigh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ht="12.75" customHeigh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ht="12.75" customHeigh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ht="12.75" customHeigh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ht="12.75" customHeigh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ht="12.75" customHeigh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ht="12.75" customHeigh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ht="12.75" customHeigh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ht="12.75" customHeigh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ht="12.75" customHeigh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ht="12.75" customHeigh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ht="12.75" customHeigh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ht="12.75" customHeigh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ht="12.75" customHeigh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ht="12.75" customHeigh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ht="12.75" customHeigh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ht="12.75" customHeigh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ht="12.75" customHeigh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ht="12.75" customHeigh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ht="12.75" customHeigh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ht="12.75" customHeigh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ht="12.75" customHeigh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ht="12.75" customHeigh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ht="12.75" customHeigh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ht="12.75" customHeigh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ht="12.75" customHeigh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ht="12.75" customHeigh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ht="12.75" customHeigh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ht="12.75" customHeigh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ht="12.75" customHeigh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ht="12.75" customHeigh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ht="12.75" customHeigh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ht="12.75" customHeigh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ht="12.75" customHeigh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ht="12.75" customHeigh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ht="12.75" customHeigh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ht="12.75" customHeigh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ht="12.75" customHeigh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ht="12.75" customHeigh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ht="12.75" customHeigh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ht="12.75" customHeigh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ht="12.75" customHeigh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ht="12.75" customHeigh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ht="12.75" customHeigh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ht="12.75" customHeigh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ht="12.75" customHeigh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ht="12.75" customHeigh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ht="12.75" customHeigh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ht="12.75" customHeigh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ht="12.75" customHeigh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ht="12.75" customHeigh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ht="12.75" customHeigh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ht="12.75" customHeigh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ht="12.75" customHeigh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ht="12.75" customHeigh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ht="12.75" customHeigh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ht="12.75" customHeigh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ht="12.75" customHeigh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ht="12.75" customHeigh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ht="12.75" customHeigh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ht="12.75" customHeigh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ht="12.75" customHeigh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ht="12.75" customHeigh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ht="12.75" customHeigh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ht="12.75" customHeigh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ht="12.75" customHeigh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ht="12.75" customHeigh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ht="12.75" customHeigh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ht="12.75" customHeigh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ht="12.75" customHeigh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ht="12.75" customHeigh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ht="12.75" customHeigh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ht="12.75" customHeigh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ht="12.75" customHeigh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ht="12.75" customHeigh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ht="12.75" customHeigh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ht="12.75" customHeigh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ht="12.75" customHeigh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ht="12.75" customHeigh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ht="12.75" customHeigh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ht="12.75" customHeigh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ht="12.75" customHeigh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ht="12.75" customHeigh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ht="12.75" customHeigh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ht="12.75" customHeigh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ht="12.75" customHeigh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ht="12.75" customHeigh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ht="12.75" customHeigh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ht="12.75" customHeigh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ht="12.75" customHeigh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ht="12.75" customHeigh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ht="12.75" customHeigh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ht="12.75" customHeigh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ht="12.75" customHeigh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ht="12.75" customHeigh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ht="12.75" customHeigh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ht="12.75" customHeigh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ht="12.75" customHeigh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ht="12.75" customHeigh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ht="12.75" customHeigh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ht="12.75" customHeigh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ht="12.75" customHeigh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ht="12.75" customHeigh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ht="12.75" customHeigh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ht="12.75" customHeigh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ht="12.75" customHeigh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ht="12.75" customHeigh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ht="12.75" customHeigh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ht="12.75" customHeigh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ht="12.75" customHeigh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ht="12.75" customHeigh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ht="12.75" customHeigh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ht="12.75" customHeigh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ht="12.75" customHeigh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ht="12.75" customHeigh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ht="12.75" customHeigh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ht="12.75" customHeigh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ht="12.75" customHeigh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ht="12.75" customHeigh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ht="12.75" customHeigh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ht="12.75" customHeigh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ht="12.75" customHeigh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ht="12.75" customHeigh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ht="12.75" customHeigh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ht="12.75" customHeigh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ht="12.75" customHeigh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ht="12.75" customHeigh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ht="12.75" customHeigh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ht="12.75" customHeigh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ht="12.75" customHeigh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ht="12.75" customHeigh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ht="12.75" customHeigh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ht="12.75" customHeigh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ht="12.75" customHeigh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ht="12.75" customHeigh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ht="12.75" customHeigh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ht="12.75" customHeigh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ht="12.75" customHeigh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ht="12.75" customHeigh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ht="12.75" customHeigh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ht="12.75" customHeigh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ht="12.75" customHeigh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ht="12.75" customHeigh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ht="12.75" customHeigh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ht="12.75" customHeigh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ht="12.75" customHeigh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ht="12.75" customHeigh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ht="12.75" customHeigh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ht="12.75" customHeigh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ht="12.75" customHeigh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ht="12.75" customHeigh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ht="12.75" customHeigh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ht="12.75" customHeigh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ht="12.75" customHeigh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ht="12.75" customHeigh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ht="12.75" customHeigh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ht="12.75" customHeigh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ht="12.75" customHeigh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ht="12.75" customHeigh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ht="12.75" customHeigh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ht="12.75" customHeigh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ht="12.75" customHeigh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ht="12.75" customHeigh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ht="12.75" customHeigh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ht="12.75" customHeigh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ht="12.75" customHeigh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ht="12.75" customHeigh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ht="12.75" customHeigh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ht="12.75" customHeigh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ht="12.75" customHeigh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ht="12.75" customHeigh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ht="12.75" customHeigh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ht="12.75" customHeigh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ht="12.75" customHeigh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ht="12.75" customHeigh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ht="12.75" customHeigh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ht="12.75" customHeigh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ht="12.75" customHeigh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ht="12.75" customHeigh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ht="12.75" customHeigh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ht="12.75" customHeigh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ht="12.75" customHeigh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ht="12.75" customHeigh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ht="12.75" customHeigh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ht="12.75" customHeigh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ht="12.75" customHeigh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ht="12.75" customHeigh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ht="12.75" customHeigh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ht="12.75" customHeigh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ht="12.75" customHeigh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ht="12.75" customHeigh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ht="12.75" customHeigh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ht="12.75" customHeigh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ht="12.75" customHeigh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ht="12.75" customHeigh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ht="12.75" customHeigh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ht="12.75" customHeigh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ht="12.75" customHeigh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ht="12.75" customHeigh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ht="12.75" customHeigh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ht="12.75" customHeigh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ht="12.75" customHeigh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ht="12.75" customHeigh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ht="12.75" customHeigh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ht="12.75" customHeigh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ht="12.75" customHeigh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ht="12.75" customHeigh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ht="12.75" customHeigh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ht="12.75" customHeigh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ht="12.75" customHeigh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ht="12.75" customHeigh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ht="12.75" customHeigh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ht="12.75" customHeigh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ht="12.75" customHeigh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ht="12.75" customHeigh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ht="12.75" customHeigh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ht="12.75" customHeigh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ht="12.75" customHeigh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ht="12.75" customHeigh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ht="12.75" customHeigh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ht="12.75" customHeigh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ht="12.75" customHeigh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ht="12.75" customHeigh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ht="12.75" customHeigh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ht="12.75" customHeigh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ht="12.75" customHeigh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ht="12.75" customHeigh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ht="12.75" customHeigh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ht="12.75" customHeigh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ht="12.75" customHeigh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ht="12.75" customHeigh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ht="12.75" customHeigh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ht="12.75" customHeigh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ht="12.75" customHeigh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ht="12.75" customHeigh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  <row r="1001" ht="12.75" customHeigh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</row>
    <row r="1002" ht="12.75" customHeigh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</row>
    <row r="1003" ht="12.75" customHeigh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</row>
    <row r="1004" ht="12.75" customHeigh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</row>
    <row r="1005" ht="12.75" customHeigh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</row>
    <row r="1006" ht="12.75" customHeigh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</row>
    <row r="1007" ht="12.75" customHeigh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</row>
    <row r="1008" ht="12.75" customHeigh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</row>
    <row r="1009" ht="12.75" customHeigh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</row>
    <row r="1010" ht="12.75" customHeigh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</row>
    <row r="1011" ht="12.75" customHeigh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</row>
    <row r="1012" ht="12.75" customHeigh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</row>
    <row r="1013" ht="12.75" customHeigh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</row>
    <row r="1014" ht="12.75" customHeigh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</row>
    <row r="1015" ht="12.75" customHeigh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</row>
    <row r="1016" ht="12.75" customHeigh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</row>
    <row r="1017" ht="12.75" customHeigh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</row>
    <row r="1018" ht="12.75" customHeigh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</row>
    <row r="1019" ht="12.75" customHeigh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W1019" s="29"/>
      <c r="X1019" s="29"/>
      <c r="Y1019" s="29"/>
      <c r="Z1019" s="29"/>
    </row>
    <row r="1020" ht="12.75" customHeigh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  <c r="X1020" s="29"/>
      <c r="Y1020" s="29"/>
      <c r="Z1020" s="29"/>
    </row>
    <row r="1021" ht="12.75" customHeigh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</row>
    <row r="1022" ht="12.75" customHeigh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</row>
    <row r="1023" ht="12.75" customHeigh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</row>
    <row r="1024" ht="12.75" customHeigh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  <c r="X1024" s="29"/>
      <c r="Y1024" s="29"/>
      <c r="Z1024" s="29"/>
    </row>
    <row r="1025" ht="12.75" customHeigh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</row>
    <row r="1026" ht="12.75" customHeigh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</row>
    <row r="1027" ht="12.75" customHeigh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W1027" s="29"/>
      <c r="X1027" s="29"/>
      <c r="Y1027" s="29"/>
      <c r="Z1027" s="29"/>
    </row>
    <row r="1028" ht="12.75" customHeigh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  <c r="X1028" s="29"/>
      <c r="Y1028" s="29"/>
      <c r="Z1028" s="29"/>
    </row>
  </sheetData>
  <hyperlinks>
    <hyperlink r:id="rId1" ref="A3"/>
    <hyperlink r:id="rId2" ref="A4"/>
  </hyperlinks>
  <printOptions/>
  <pageMargins bottom="0.75" footer="0.0" header="0.0" left="0.7" right="0.7" top="0.75"/>
  <pageSetup orientation="landscape"/>
  <drawing r:id="rId3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2008-12-04T18:15:48Z</dcterms:created>
  <dc:creator>dsokal</dc:creator>
</cp:coreProperties>
</file>